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 tabRatio="675"/>
  </bookViews>
  <sheets>
    <sheet name="Medailisté" sheetId="50" r:id="rId1"/>
    <sheet name="Žlutá 1. - 6. Místo" sheetId="41" r:id="rId2"/>
    <sheet name="Žlutá 7. - 12- Místo" sheetId="40" r:id="rId3"/>
    <sheet name="Žlutá A" sheetId="37" r:id="rId4"/>
    <sheet name="Žlutá B" sheetId="36" r:id="rId5"/>
    <sheet name="Žlutá C" sheetId="21" r:id="rId6"/>
    <sheet name="Oranžová A" sheetId="35" r:id="rId7"/>
    <sheet name="Oranžová B" sheetId="24" r:id="rId8"/>
    <sheet name="Oranžová C" sheetId="23" r:id="rId9"/>
    <sheet name="Oranžová 1-4" sheetId="43" r:id="rId10"/>
    <sheet name="77" sheetId="44" r:id="rId11"/>
    <sheet name="Oranžová 9-13" sheetId="42" r:id="rId12"/>
    <sheet name="OČ A" sheetId="33" r:id="rId13"/>
    <sheet name="OČ B" sheetId="27" r:id="rId14"/>
    <sheet name="OČ C" sheetId="26" r:id="rId15"/>
    <sheet name="OČ 1-6" sheetId="48" r:id="rId16"/>
    <sheet name="OČ 7-11" sheetId="47" r:id="rId17"/>
    <sheet name="OČ 12-16" sheetId="49" r:id="rId18"/>
    <sheet name="Červená A" sheetId="39" r:id="rId19"/>
    <sheet name="Zelená A" sheetId="17" r:id="rId20"/>
    <sheet name="Modrá A" sheetId="32" r:id="rId21"/>
    <sheet name="Modrá B" sheetId="31" r:id="rId22"/>
    <sheet name="Modrá 1-4" sheetId="46" r:id="rId23"/>
    <sheet name="Modrá 5-9" sheetId="45" r:id="rId24"/>
    <sheet name="4členná" sheetId="11" r:id="rId25"/>
    <sheet name="4členná-2" sheetId="1" r:id="rId26"/>
    <sheet name="5členná" sheetId="10" r:id="rId27"/>
    <sheet name="5členná-2" sheetId="2" r:id="rId28"/>
    <sheet name="6členná" sheetId="13" r:id="rId29"/>
    <sheet name="7členná" sheetId="15" r:id="rId30"/>
    <sheet name="7členná-2" sheetId="3" r:id="rId31"/>
    <sheet name="8členná" sheetId="16" r:id="rId32"/>
    <sheet name="8členná-2" sheetId="5" r:id="rId33"/>
    <sheet name="9členná" sheetId="6" r:id="rId34"/>
    <sheet name="10členná" sheetId="18" r:id="rId35"/>
    <sheet name="11členná" sheetId="8" r:id="rId3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49" l="1"/>
  <c r="G11" i="49"/>
  <c r="K10" i="49"/>
  <c r="G10" i="49"/>
  <c r="K9" i="49"/>
  <c r="G9" i="49"/>
  <c r="K8" i="49"/>
  <c r="G8" i="49"/>
  <c r="W7" i="49"/>
  <c r="K7" i="49"/>
  <c r="G7" i="49"/>
  <c r="AL6" i="49"/>
  <c r="AG7" i="49" s="1"/>
  <c r="AJ6" i="49"/>
  <c r="AI7" i="49" s="1"/>
  <c r="W6" i="49"/>
  <c r="AG2" i="49" s="1"/>
  <c r="K6" i="49"/>
  <c r="G6" i="49"/>
  <c r="AL5" i="49"/>
  <c r="AD7" i="49" s="1"/>
  <c r="AJ5" i="49"/>
  <c r="AF7" i="49" s="1"/>
  <c r="AI5" i="49"/>
  <c r="AD6" i="49" s="1"/>
  <c r="AG5" i="49"/>
  <c r="AF6" i="49" s="1"/>
  <c r="W5" i="49"/>
  <c r="AD2" i="49" s="1"/>
  <c r="K5" i="49"/>
  <c r="G5" i="49"/>
  <c r="AL4" i="49"/>
  <c r="AA7" i="49" s="1"/>
  <c r="AJ4" i="49"/>
  <c r="AC7" i="49" s="1"/>
  <c r="AI4" i="49"/>
  <c r="AA6" i="49" s="1"/>
  <c r="AG4" i="49"/>
  <c r="AC6" i="49" s="1"/>
  <c r="AF4" i="49"/>
  <c r="AD4" i="49"/>
  <c r="AC5" i="49" s="1"/>
  <c r="W4" i="49"/>
  <c r="AA2" i="49" s="1"/>
  <c r="K4" i="49"/>
  <c r="G4" i="49"/>
  <c r="AL3" i="49"/>
  <c r="X7" i="49" s="1"/>
  <c r="AJ3" i="49"/>
  <c r="Z7" i="49" s="1"/>
  <c r="AI3" i="49"/>
  <c r="X6" i="49" s="1"/>
  <c r="AG3" i="49"/>
  <c r="Z6" i="49" s="1"/>
  <c r="AF3" i="49"/>
  <c r="AD3" i="49"/>
  <c r="Z5" i="49" s="1"/>
  <c r="AC3" i="49"/>
  <c r="X4" i="49" s="1"/>
  <c r="AA3" i="49"/>
  <c r="W3" i="49"/>
  <c r="X2" i="49" s="1"/>
  <c r="K3" i="49"/>
  <c r="G3" i="49"/>
  <c r="AJ2" i="49"/>
  <c r="K2" i="49"/>
  <c r="G2" i="49"/>
  <c r="K16" i="48"/>
  <c r="G16" i="48"/>
  <c r="K15" i="48"/>
  <c r="G15" i="48"/>
  <c r="K14" i="48"/>
  <c r="G14" i="48"/>
  <c r="K13" i="48"/>
  <c r="G13" i="48"/>
  <c r="K12" i="48"/>
  <c r="G12" i="48"/>
  <c r="K11" i="48"/>
  <c r="G11" i="48"/>
  <c r="K10" i="48"/>
  <c r="G10" i="48"/>
  <c r="K9" i="48"/>
  <c r="G9" i="48"/>
  <c r="N8" i="48"/>
  <c r="K8" i="48"/>
  <c r="G8" i="48"/>
  <c r="AF7" i="48"/>
  <c r="AA8" i="48" s="1"/>
  <c r="AD7" i="48"/>
  <c r="AC8" i="48" s="1"/>
  <c r="N7" i="48"/>
  <c r="AA2" i="48" s="1"/>
  <c r="K7" i="48"/>
  <c r="G7" i="48"/>
  <c r="AF6" i="48"/>
  <c r="X8" i="48" s="1"/>
  <c r="AD6" i="48"/>
  <c r="Z8" i="48" s="1"/>
  <c r="AC6" i="48"/>
  <c r="X7" i="48" s="1"/>
  <c r="AA6" i="48"/>
  <c r="Z7" i="48" s="1"/>
  <c r="N6" i="48"/>
  <c r="K6" i="48"/>
  <c r="G6" i="48"/>
  <c r="AF5" i="48"/>
  <c r="U8" i="48" s="1"/>
  <c r="AD5" i="48"/>
  <c r="W8" i="48" s="1"/>
  <c r="AC5" i="48"/>
  <c r="U7" i="48" s="1"/>
  <c r="AA5" i="48"/>
  <c r="W7" i="48" s="1"/>
  <c r="Z5" i="48"/>
  <c r="U6" i="48" s="1"/>
  <c r="X5" i="48"/>
  <c r="W6" i="48" s="1"/>
  <c r="Q5" i="48"/>
  <c r="N5" i="48"/>
  <c r="U2" i="48" s="1"/>
  <c r="K5" i="48"/>
  <c r="G5" i="48"/>
  <c r="AF4" i="48"/>
  <c r="R8" i="48" s="1"/>
  <c r="AD4" i="48"/>
  <c r="T8" i="48" s="1"/>
  <c r="AC4" i="48"/>
  <c r="R7" i="48" s="1"/>
  <c r="AA4" i="48"/>
  <c r="T7" i="48" s="1"/>
  <c r="Z4" i="48"/>
  <c r="R6" i="48" s="1"/>
  <c r="X4" i="48"/>
  <c r="T6" i="48" s="1"/>
  <c r="W4" i="48"/>
  <c r="R5" i="48" s="1"/>
  <c r="U4" i="48"/>
  <c r="T5" i="48" s="1"/>
  <c r="N4" i="48"/>
  <c r="R2" i="48" s="1"/>
  <c r="K4" i="48"/>
  <c r="G4" i="48"/>
  <c r="AF3" i="48"/>
  <c r="O8" i="48" s="1"/>
  <c r="AD3" i="48"/>
  <c r="Q8" i="48" s="1"/>
  <c r="AC3" i="48"/>
  <c r="O7" i="48" s="1"/>
  <c r="AA3" i="48"/>
  <c r="Q7" i="48" s="1"/>
  <c r="Z3" i="48"/>
  <c r="O6" i="48" s="1"/>
  <c r="X3" i="48"/>
  <c r="Q6" i="48" s="1"/>
  <c r="W3" i="48"/>
  <c r="O5" i="48" s="1"/>
  <c r="U3" i="48"/>
  <c r="T3" i="48"/>
  <c r="O4" i="48" s="1"/>
  <c r="R3" i="48"/>
  <c r="Q4" i="48" s="1"/>
  <c r="N3" i="48"/>
  <c r="O2" i="48" s="1"/>
  <c r="K3" i="48"/>
  <c r="G3" i="48"/>
  <c r="AD2" i="48"/>
  <c r="X2" i="48"/>
  <c r="K2" i="48"/>
  <c r="G2" i="48"/>
  <c r="K11" i="47"/>
  <c r="G11" i="47"/>
  <c r="K10" i="47"/>
  <c r="G10" i="47"/>
  <c r="K9" i="47"/>
  <c r="G9" i="47"/>
  <c r="K8" i="47"/>
  <c r="G8" i="47"/>
  <c r="W7" i="47"/>
  <c r="AJ2" i="47" s="1"/>
  <c r="K7" i="47"/>
  <c r="G7" i="47"/>
  <c r="AL6" i="47"/>
  <c r="AG7" i="47" s="1"/>
  <c r="AJ6" i="47"/>
  <c r="AI7" i="47" s="1"/>
  <c r="W6" i="47"/>
  <c r="AG2" i="47" s="1"/>
  <c r="K6" i="47"/>
  <c r="G6" i="47"/>
  <c r="AL5" i="47"/>
  <c r="AD7" i="47" s="1"/>
  <c r="AJ5" i="47"/>
  <c r="AF7" i="47" s="1"/>
  <c r="AI5" i="47"/>
  <c r="AD6" i="47" s="1"/>
  <c r="AG5" i="47"/>
  <c r="AF6" i="47" s="1"/>
  <c r="W5" i="47"/>
  <c r="AD2" i="47" s="1"/>
  <c r="K5" i="47"/>
  <c r="G5" i="47"/>
  <c r="AL4" i="47"/>
  <c r="AA7" i="47" s="1"/>
  <c r="AJ4" i="47"/>
  <c r="AC7" i="47" s="1"/>
  <c r="AI4" i="47"/>
  <c r="AA6" i="47" s="1"/>
  <c r="AG4" i="47"/>
  <c r="AC6" i="47" s="1"/>
  <c r="AF4" i="47"/>
  <c r="AA5" i="47" s="1"/>
  <c r="AD4" i="47"/>
  <c r="AC5" i="47" s="1"/>
  <c r="W4" i="47"/>
  <c r="AA2" i="47" s="1"/>
  <c r="K4" i="47"/>
  <c r="G4" i="47"/>
  <c r="AL3" i="47"/>
  <c r="X7" i="47" s="1"/>
  <c r="AJ3" i="47"/>
  <c r="Z7" i="47" s="1"/>
  <c r="AI3" i="47"/>
  <c r="X6" i="47" s="1"/>
  <c r="AG3" i="47"/>
  <c r="Z6" i="47" s="1"/>
  <c r="AF3" i="47"/>
  <c r="X5" i="47" s="1"/>
  <c r="AD3" i="47"/>
  <c r="AC3" i="47"/>
  <c r="X4" i="47" s="1"/>
  <c r="AA3" i="47"/>
  <c r="W3" i="47"/>
  <c r="K3" i="47"/>
  <c r="G3" i="47"/>
  <c r="X2" i="47"/>
  <c r="K2" i="47"/>
  <c r="G2" i="47"/>
  <c r="K7" i="46"/>
  <c r="G7" i="46"/>
  <c r="W6" i="46"/>
  <c r="AG2" i="46" s="1"/>
  <c r="K6" i="46"/>
  <c r="G6" i="46"/>
  <c r="AI5" i="46"/>
  <c r="AD6" i="46" s="1"/>
  <c r="AG5" i="46"/>
  <c r="AF6" i="46" s="1"/>
  <c r="W5" i="46"/>
  <c r="AD2" i="46" s="1"/>
  <c r="K5" i="46"/>
  <c r="G5" i="46"/>
  <c r="AI4" i="46"/>
  <c r="AA6" i="46" s="1"/>
  <c r="AG4" i="46"/>
  <c r="AC6" i="46" s="1"/>
  <c r="AF4" i="46"/>
  <c r="AA5" i="46" s="1"/>
  <c r="AD4" i="46"/>
  <c r="AC5" i="46" s="1"/>
  <c r="W4" i="46"/>
  <c r="AA2" i="46" s="1"/>
  <c r="K4" i="46"/>
  <c r="G4" i="46"/>
  <c r="AI3" i="46"/>
  <c r="X6" i="46" s="1"/>
  <c r="AG3" i="46"/>
  <c r="Z6" i="46" s="1"/>
  <c r="AF3" i="46"/>
  <c r="AD3" i="46"/>
  <c r="AC3" i="46"/>
  <c r="X4" i="46" s="1"/>
  <c r="AA3" i="46"/>
  <c r="Z4" i="46" s="1"/>
  <c r="W3" i="46"/>
  <c r="X2" i="46" s="1"/>
  <c r="K3" i="46"/>
  <c r="G3" i="46"/>
  <c r="K2" i="46"/>
  <c r="G2" i="46"/>
  <c r="K11" i="45"/>
  <c r="G11" i="45"/>
  <c r="K10" i="45"/>
  <c r="G10" i="45"/>
  <c r="K9" i="45"/>
  <c r="G9" i="45"/>
  <c r="K8" i="45"/>
  <c r="G8" i="45"/>
  <c r="W7" i="45"/>
  <c r="AJ2" i="45" s="1"/>
  <c r="K7" i="45"/>
  <c r="G7" i="45"/>
  <c r="AL6" i="45"/>
  <c r="AG7" i="45" s="1"/>
  <c r="AJ6" i="45"/>
  <c r="AI7" i="45" s="1"/>
  <c r="AF6" i="45"/>
  <c r="AC6" i="45"/>
  <c r="W6" i="45"/>
  <c r="AG2" i="45" s="1"/>
  <c r="K6" i="45"/>
  <c r="G6" i="45"/>
  <c r="AL5" i="45"/>
  <c r="AD7" i="45" s="1"/>
  <c r="AJ5" i="45"/>
  <c r="AF7" i="45" s="1"/>
  <c r="AI5" i="45"/>
  <c r="AD6" i="45" s="1"/>
  <c r="AG5" i="45"/>
  <c r="W5" i="45"/>
  <c r="AD2" i="45" s="1"/>
  <c r="K5" i="45"/>
  <c r="G5" i="45"/>
  <c r="AL4" i="45"/>
  <c r="AA7" i="45" s="1"/>
  <c r="AJ4" i="45"/>
  <c r="AC7" i="45" s="1"/>
  <c r="AI4" i="45"/>
  <c r="AA6" i="45" s="1"/>
  <c r="AG4" i="45"/>
  <c r="AF4" i="45"/>
  <c r="AD4" i="45"/>
  <c r="AC5" i="45" s="1"/>
  <c r="W4" i="45"/>
  <c r="AA2" i="45" s="1"/>
  <c r="K4" i="45"/>
  <c r="G4" i="45"/>
  <c r="AL3" i="45"/>
  <c r="X7" i="45" s="1"/>
  <c r="AJ3" i="45"/>
  <c r="Z7" i="45" s="1"/>
  <c r="AI3" i="45"/>
  <c r="X6" i="45" s="1"/>
  <c r="AG3" i="45"/>
  <c r="Z6" i="45" s="1"/>
  <c r="AF3" i="45"/>
  <c r="X5" i="45" s="1"/>
  <c r="AD3" i="45"/>
  <c r="Z5" i="45" s="1"/>
  <c r="AC3" i="45"/>
  <c r="AA3" i="45"/>
  <c r="Z4" i="45" s="1"/>
  <c r="W3" i="45"/>
  <c r="X2" i="45" s="1"/>
  <c r="K3" i="45"/>
  <c r="G3" i="45"/>
  <c r="K2" i="45"/>
  <c r="G2" i="45"/>
  <c r="K7" i="44"/>
  <c r="G7" i="44"/>
  <c r="W6" i="44"/>
  <c r="K6" i="44"/>
  <c r="G6" i="44"/>
  <c r="AI5" i="44"/>
  <c r="AD6" i="44" s="1"/>
  <c r="AG5" i="44"/>
  <c r="AF6" i="44" s="1"/>
  <c r="W5" i="44"/>
  <c r="AD2" i="44" s="1"/>
  <c r="K5" i="44"/>
  <c r="G5" i="44"/>
  <c r="AI4" i="44"/>
  <c r="AA6" i="44" s="1"/>
  <c r="AG4" i="44"/>
  <c r="AC6" i="44" s="1"/>
  <c r="AF4" i="44"/>
  <c r="AA5" i="44" s="1"/>
  <c r="AD4" i="44"/>
  <c r="AC5" i="44" s="1"/>
  <c r="W4" i="44"/>
  <c r="AA2" i="44" s="1"/>
  <c r="K4" i="44"/>
  <c r="G4" i="44"/>
  <c r="AI3" i="44"/>
  <c r="X6" i="44" s="1"/>
  <c r="AG3" i="44"/>
  <c r="Z6" i="44" s="1"/>
  <c r="AF3" i="44"/>
  <c r="X5" i="44" s="1"/>
  <c r="AD3" i="44"/>
  <c r="Z5" i="44" s="1"/>
  <c r="AC3" i="44"/>
  <c r="X4" i="44" s="1"/>
  <c r="AA3" i="44"/>
  <c r="W3" i="44"/>
  <c r="X2" i="44" s="1"/>
  <c r="K3" i="44"/>
  <c r="G3" i="44"/>
  <c r="AG2" i="44"/>
  <c r="K2" i="44"/>
  <c r="G2" i="44"/>
  <c r="K7" i="43"/>
  <c r="G7" i="43"/>
  <c r="W6" i="43"/>
  <c r="AG2" i="43" s="1"/>
  <c r="K6" i="43"/>
  <c r="G6" i="43"/>
  <c r="AI5" i="43"/>
  <c r="AD6" i="43" s="1"/>
  <c r="AG5" i="43"/>
  <c r="AF6" i="43" s="1"/>
  <c r="W5" i="43"/>
  <c r="AD2" i="43" s="1"/>
  <c r="K5" i="43"/>
  <c r="G5" i="43"/>
  <c r="AI4" i="43"/>
  <c r="AA6" i="43" s="1"/>
  <c r="AG4" i="43"/>
  <c r="AC6" i="43" s="1"/>
  <c r="AF4" i="43"/>
  <c r="AA5" i="43" s="1"/>
  <c r="AD4" i="43"/>
  <c r="AC5" i="43" s="1"/>
  <c r="W4" i="43"/>
  <c r="AA2" i="43" s="1"/>
  <c r="K4" i="43"/>
  <c r="G4" i="43"/>
  <c r="AI3" i="43"/>
  <c r="X6" i="43" s="1"/>
  <c r="AG3" i="43"/>
  <c r="Z6" i="43" s="1"/>
  <c r="AF3" i="43"/>
  <c r="X5" i="43" s="1"/>
  <c r="AD3" i="43"/>
  <c r="Z5" i="43" s="1"/>
  <c r="AC3" i="43"/>
  <c r="AO3" i="43" s="1"/>
  <c r="AA3" i="43"/>
  <c r="W3" i="43"/>
  <c r="X2" i="43" s="1"/>
  <c r="K3" i="43"/>
  <c r="G3" i="43"/>
  <c r="K2" i="43"/>
  <c r="G2" i="43"/>
  <c r="K11" i="42"/>
  <c r="G11" i="42"/>
  <c r="K10" i="42"/>
  <c r="G10" i="42"/>
  <c r="K9" i="42"/>
  <c r="G9" i="42"/>
  <c r="K8" i="42"/>
  <c r="G8" i="42"/>
  <c r="W7" i="42"/>
  <c r="K7" i="42"/>
  <c r="G7" i="42"/>
  <c r="AL6" i="42"/>
  <c r="AG7" i="42" s="1"/>
  <c r="AJ6" i="42"/>
  <c r="AI7" i="42" s="1"/>
  <c r="W6" i="42"/>
  <c r="AG2" i="42" s="1"/>
  <c r="K6" i="42"/>
  <c r="G6" i="42"/>
  <c r="AL5" i="42"/>
  <c r="AD7" i="42" s="1"/>
  <c r="AJ5" i="42"/>
  <c r="AF7" i="42" s="1"/>
  <c r="AI5" i="42"/>
  <c r="AD6" i="42" s="1"/>
  <c r="AG5" i="42"/>
  <c r="AF6" i="42" s="1"/>
  <c r="W5" i="42"/>
  <c r="AD2" i="42" s="1"/>
  <c r="K5" i="42"/>
  <c r="G5" i="42"/>
  <c r="AL4" i="42"/>
  <c r="AA7" i="42" s="1"/>
  <c r="AJ4" i="42"/>
  <c r="AC7" i="42" s="1"/>
  <c r="AI4" i="42"/>
  <c r="AA6" i="42" s="1"/>
  <c r="AG4" i="42"/>
  <c r="AC6" i="42" s="1"/>
  <c r="AF4" i="42"/>
  <c r="AA5" i="42" s="1"/>
  <c r="AD4" i="42"/>
  <c r="AC5" i="42" s="1"/>
  <c r="W4" i="42"/>
  <c r="AA2" i="42" s="1"/>
  <c r="K4" i="42"/>
  <c r="G4" i="42"/>
  <c r="AL3" i="42"/>
  <c r="X7" i="42" s="1"/>
  <c r="AJ3" i="42"/>
  <c r="Z7" i="42" s="1"/>
  <c r="AI3" i="42"/>
  <c r="X6" i="42" s="1"/>
  <c r="AG3" i="42"/>
  <c r="Z6" i="42" s="1"/>
  <c r="AF3" i="42"/>
  <c r="AD3" i="42"/>
  <c r="Z5" i="42" s="1"/>
  <c r="AC3" i="42"/>
  <c r="X4" i="42" s="1"/>
  <c r="AA3" i="42"/>
  <c r="W3" i="42"/>
  <c r="X2" i="42" s="1"/>
  <c r="K3" i="42"/>
  <c r="G3" i="42"/>
  <c r="AJ2" i="42"/>
  <c r="K2" i="42"/>
  <c r="G2" i="42"/>
  <c r="K16" i="41"/>
  <c r="G16" i="41"/>
  <c r="K15" i="41"/>
  <c r="G15" i="41"/>
  <c r="K14" i="41"/>
  <c r="G14" i="41"/>
  <c r="K13" i="41"/>
  <c r="G13" i="41"/>
  <c r="K12" i="41"/>
  <c r="G12" i="41"/>
  <c r="K11" i="41"/>
  <c r="G11" i="41"/>
  <c r="K10" i="41"/>
  <c r="G10" i="41"/>
  <c r="K9" i="41"/>
  <c r="G9" i="41"/>
  <c r="AC8" i="41"/>
  <c r="N8" i="41"/>
  <c r="K8" i="41"/>
  <c r="G8" i="41"/>
  <c r="AF7" i="41"/>
  <c r="AA8" i="41" s="1"/>
  <c r="AD7" i="41"/>
  <c r="U7" i="41"/>
  <c r="N7" i="41"/>
  <c r="AA2" i="41" s="1"/>
  <c r="K7" i="41"/>
  <c r="G7" i="41"/>
  <c r="AF6" i="41"/>
  <c r="X8" i="41" s="1"/>
  <c r="AD6" i="41"/>
  <c r="Z8" i="41" s="1"/>
  <c r="AC6" i="41"/>
  <c r="X7" i="41" s="1"/>
  <c r="AA6" i="41"/>
  <c r="Z7" i="41" s="1"/>
  <c r="O6" i="41"/>
  <c r="N6" i="41"/>
  <c r="X2" i="41" s="1"/>
  <c r="K6" i="41"/>
  <c r="G6" i="41"/>
  <c r="AF5" i="41"/>
  <c r="U8" i="41" s="1"/>
  <c r="AD5" i="41"/>
  <c r="W8" i="41" s="1"/>
  <c r="AC5" i="41"/>
  <c r="AA5" i="41"/>
  <c r="W7" i="41" s="1"/>
  <c r="Z5" i="41"/>
  <c r="U6" i="41" s="1"/>
  <c r="X5" i="41"/>
  <c r="W6" i="41" s="1"/>
  <c r="T5" i="41"/>
  <c r="Q5" i="41"/>
  <c r="N5" i="41"/>
  <c r="U2" i="41" s="1"/>
  <c r="K5" i="41"/>
  <c r="G5" i="41"/>
  <c r="AF4" i="41"/>
  <c r="R8" i="41" s="1"/>
  <c r="AD4" i="41"/>
  <c r="T8" i="41" s="1"/>
  <c r="AC4" i="41"/>
  <c r="R7" i="41" s="1"/>
  <c r="AA4" i="41"/>
  <c r="T7" i="41" s="1"/>
  <c r="Z4" i="41"/>
  <c r="R6" i="41" s="1"/>
  <c r="X4" i="41"/>
  <c r="T6" i="41" s="1"/>
  <c r="W4" i="41"/>
  <c r="R5" i="41" s="1"/>
  <c r="U4" i="41"/>
  <c r="N4" i="41"/>
  <c r="R2" i="41" s="1"/>
  <c r="K4" i="41"/>
  <c r="G4" i="41"/>
  <c r="AF3" i="41"/>
  <c r="O8" i="41" s="1"/>
  <c r="AD3" i="41"/>
  <c r="Q8" i="41" s="1"/>
  <c r="AC3" i="41"/>
  <c r="O7" i="41" s="1"/>
  <c r="AA3" i="41"/>
  <c r="Q7" i="41" s="1"/>
  <c r="Z3" i="41"/>
  <c r="X3" i="41"/>
  <c r="Q6" i="41" s="1"/>
  <c r="W3" i="41"/>
  <c r="O5" i="41" s="1"/>
  <c r="U3" i="41"/>
  <c r="T3" i="41"/>
  <c r="O4" i="41" s="1"/>
  <c r="R3" i="41"/>
  <c r="N3" i="41"/>
  <c r="O2" i="41" s="1"/>
  <c r="K3" i="41"/>
  <c r="G3" i="41"/>
  <c r="AD2" i="41"/>
  <c r="K2" i="41"/>
  <c r="G2" i="41"/>
  <c r="K16" i="40"/>
  <c r="G16" i="40"/>
  <c r="K15" i="40"/>
  <c r="G15" i="40"/>
  <c r="K14" i="40"/>
  <c r="G14" i="40"/>
  <c r="K13" i="40"/>
  <c r="G13" i="40"/>
  <c r="K12" i="40"/>
  <c r="G12" i="40"/>
  <c r="K11" i="40"/>
  <c r="G11" i="40"/>
  <c r="K10" i="40"/>
  <c r="G10" i="40"/>
  <c r="K9" i="40"/>
  <c r="G9" i="40"/>
  <c r="W8" i="40"/>
  <c r="R8" i="40"/>
  <c r="N8" i="40"/>
  <c r="K8" i="40"/>
  <c r="G8" i="40"/>
  <c r="AF7" i="40"/>
  <c r="AA8" i="40" s="1"/>
  <c r="AD7" i="40"/>
  <c r="AC8" i="40" s="1"/>
  <c r="Z7" i="40"/>
  <c r="N7" i="40"/>
  <c r="K7" i="40"/>
  <c r="G7" i="40"/>
  <c r="AF6" i="40"/>
  <c r="X8" i="40" s="1"/>
  <c r="AD6" i="40"/>
  <c r="Z8" i="40" s="1"/>
  <c r="AC6" i="40"/>
  <c r="X7" i="40" s="1"/>
  <c r="AA6" i="40"/>
  <c r="O6" i="40"/>
  <c r="N6" i="40"/>
  <c r="X2" i="40" s="1"/>
  <c r="K6" i="40"/>
  <c r="G6" i="40"/>
  <c r="AF5" i="40"/>
  <c r="U8" i="40" s="1"/>
  <c r="AD5" i="40"/>
  <c r="AC5" i="40"/>
  <c r="U7" i="40" s="1"/>
  <c r="AA5" i="40"/>
  <c r="W7" i="40" s="1"/>
  <c r="Z5" i="40"/>
  <c r="U6" i="40" s="1"/>
  <c r="X5" i="40"/>
  <c r="W6" i="40" s="1"/>
  <c r="N5" i="40"/>
  <c r="U2" i="40" s="1"/>
  <c r="K5" i="40"/>
  <c r="G5" i="40"/>
  <c r="AF4" i="40"/>
  <c r="AD4" i="40"/>
  <c r="T8" i="40" s="1"/>
  <c r="AC4" i="40"/>
  <c r="R7" i="40" s="1"/>
  <c r="AA4" i="40"/>
  <c r="T7" i="40" s="1"/>
  <c r="Z4" i="40"/>
  <c r="R6" i="40" s="1"/>
  <c r="X4" i="40"/>
  <c r="T6" i="40" s="1"/>
  <c r="W4" i="40"/>
  <c r="R5" i="40" s="1"/>
  <c r="U4" i="40"/>
  <c r="T5" i="40" s="1"/>
  <c r="N4" i="40"/>
  <c r="K4" i="40"/>
  <c r="G4" i="40"/>
  <c r="AF3" i="40"/>
  <c r="O8" i="40" s="1"/>
  <c r="AD3" i="40"/>
  <c r="Q8" i="40" s="1"/>
  <c r="AC3" i="40"/>
  <c r="O7" i="40" s="1"/>
  <c r="AA3" i="40"/>
  <c r="Q7" i="40" s="1"/>
  <c r="Z3" i="40"/>
  <c r="X3" i="40"/>
  <c r="Q6" i="40" s="1"/>
  <c r="W3" i="40"/>
  <c r="O5" i="40" s="1"/>
  <c r="U3" i="40"/>
  <c r="Q5" i="40" s="1"/>
  <c r="T3" i="40"/>
  <c r="R3" i="40"/>
  <c r="N3" i="40"/>
  <c r="O2" i="40" s="1"/>
  <c r="K3" i="40"/>
  <c r="G3" i="40"/>
  <c r="AD2" i="40"/>
  <c r="AA2" i="40"/>
  <c r="R2" i="40"/>
  <c r="K2" i="40"/>
  <c r="G2" i="40"/>
  <c r="K22" i="39"/>
  <c r="G22" i="39"/>
  <c r="K21" i="39"/>
  <c r="G21" i="39"/>
  <c r="K20" i="39"/>
  <c r="G20" i="39"/>
  <c r="K19" i="39"/>
  <c r="G19" i="39"/>
  <c r="K18" i="39"/>
  <c r="G18" i="39"/>
  <c r="K17" i="39"/>
  <c r="G17" i="39"/>
  <c r="K16" i="39"/>
  <c r="G16" i="39"/>
  <c r="K15" i="39"/>
  <c r="G15" i="39"/>
  <c r="K14" i="39"/>
  <c r="G14" i="39"/>
  <c r="K13" i="39"/>
  <c r="G13" i="39"/>
  <c r="K12" i="39"/>
  <c r="G12" i="39"/>
  <c r="K11" i="39"/>
  <c r="G11" i="39"/>
  <c r="K10" i="39"/>
  <c r="G10" i="39"/>
  <c r="N9" i="39"/>
  <c r="AG2" i="39" s="1"/>
  <c r="K9" i="39"/>
  <c r="G9" i="39"/>
  <c r="AI8" i="39"/>
  <c r="AD9" i="39" s="1"/>
  <c r="AG8" i="39"/>
  <c r="AF9" i="39" s="1"/>
  <c r="N8" i="39"/>
  <c r="K8" i="39"/>
  <c r="G8" i="39"/>
  <c r="AI7" i="39"/>
  <c r="AA9" i="39" s="1"/>
  <c r="AG7" i="39"/>
  <c r="AC9" i="39" s="1"/>
  <c r="AF7" i="39"/>
  <c r="AA8" i="39" s="1"/>
  <c r="AD7" i="39"/>
  <c r="AC8" i="39" s="1"/>
  <c r="N7" i="39"/>
  <c r="AA2" i="39" s="1"/>
  <c r="K7" i="39"/>
  <c r="G7" i="39"/>
  <c r="AI6" i="39"/>
  <c r="X9" i="39" s="1"/>
  <c r="AG6" i="39"/>
  <c r="Z9" i="39" s="1"/>
  <c r="AF6" i="39"/>
  <c r="X8" i="39" s="1"/>
  <c r="AD6" i="39"/>
  <c r="Z8" i="39" s="1"/>
  <c r="AC6" i="39"/>
  <c r="X7" i="39" s="1"/>
  <c r="AA6" i="39"/>
  <c r="Z7" i="39" s="1"/>
  <c r="W6" i="39"/>
  <c r="T6" i="39"/>
  <c r="N6" i="39"/>
  <c r="X2" i="39" s="1"/>
  <c r="K6" i="39"/>
  <c r="G6" i="39"/>
  <c r="AI5" i="39"/>
  <c r="U9" i="39" s="1"/>
  <c r="AG5" i="39"/>
  <c r="W9" i="39" s="1"/>
  <c r="AF5" i="39"/>
  <c r="U8" i="39" s="1"/>
  <c r="AD5" i="39"/>
  <c r="W8" i="39" s="1"/>
  <c r="AC5" i="39"/>
  <c r="U7" i="39" s="1"/>
  <c r="AA5" i="39"/>
  <c r="W7" i="39" s="1"/>
  <c r="Z5" i="39"/>
  <c r="U6" i="39" s="1"/>
  <c r="X5" i="39"/>
  <c r="N5" i="39"/>
  <c r="K5" i="39"/>
  <c r="G5" i="39"/>
  <c r="AI4" i="39"/>
  <c r="R9" i="39" s="1"/>
  <c r="AG4" i="39"/>
  <c r="T9" i="39" s="1"/>
  <c r="AF4" i="39"/>
  <c r="R8" i="39" s="1"/>
  <c r="AD4" i="39"/>
  <c r="T8" i="39" s="1"/>
  <c r="AC4" i="39"/>
  <c r="AA4" i="39"/>
  <c r="T7" i="39" s="1"/>
  <c r="Z4" i="39"/>
  <c r="R6" i="39" s="1"/>
  <c r="X4" i="39"/>
  <c r="W4" i="39"/>
  <c r="R5" i="39" s="1"/>
  <c r="U4" i="39"/>
  <c r="T5" i="39" s="1"/>
  <c r="N4" i="39"/>
  <c r="R2" i="39" s="1"/>
  <c r="K4" i="39"/>
  <c r="G4" i="39"/>
  <c r="AI3" i="39"/>
  <c r="O9" i="39" s="1"/>
  <c r="AG3" i="39"/>
  <c r="Q9" i="39" s="1"/>
  <c r="AF3" i="39"/>
  <c r="O8" i="39" s="1"/>
  <c r="AD3" i="39"/>
  <c r="Q8" i="39" s="1"/>
  <c r="AC3" i="39"/>
  <c r="O7" i="39" s="1"/>
  <c r="AA3" i="39"/>
  <c r="Q7" i="39" s="1"/>
  <c r="Z3" i="39"/>
  <c r="O6" i="39" s="1"/>
  <c r="X3" i="39"/>
  <c r="Q6" i="39" s="1"/>
  <c r="W3" i="39"/>
  <c r="U3" i="39"/>
  <c r="Q5" i="39" s="1"/>
  <c r="T3" i="39"/>
  <c r="O4" i="39" s="1"/>
  <c r="R3" i="39"/>
  <c r="N3" i="39"/>
  <c r="K3" i="39"/>
  <c r="G3" i="39"/>
  <c r="AD2" i="39"/>
  <c r="U2" i="39"/>
  <c r="O2" i="39"/>
  <c r="K2" i="39"/>
  <c r="G2" i="39"/>
  <c r="K7" i="37"/>
  <c r="G7" i="37"/>
  <c r="W6" i="37"/>
  <c r="K6" i="37"/>
  <c r="G6" i="37"/>
  <c r="AI5" i="37"/>
  <c r="AD6" i="37" s="1"/>
  <c r="AG5" i="37"/>
  <c r="AF6" i="37" s="1"/>
  <c r="W5" i="37"/>
  <c r="K5" i="37"/>
  <c r="G5" i="37"/>
  <c r="AI4" i="37"/>
  <c r="AA6" i="37" s="1"/>
  <c r="AG4" i="37"/>
  <c r="AC6" i="37" s="1"/>
  <c r="AF4" i="37"/>
  <c r="AA5" i="37" s="1"/>
  <c r="AD4" i="37"/>
  <c r="AC5" i="37" s="1"/>
  <c r="W4" i="37"/>
  <c r="AA2" i="37" s="1"/>
  <c r="K4" i="37"/>
  <c r="G4" i="37"/>
  <c r="AI3" i="37"/>
  <c r="X6" i="37" s="1"/>
  <c r="AG3" i="37"/>
  <c r="Z6" i="37" s="1"/>
  <c r="AF3" i="37"/>
  <c r="X5" i="37" s="1"/>
  <c r="AD3" i="37"/>
  <c r="AC3" i="37"/>
  <c r="AO3" i="37" s="1"/>
  <c r="AA3" i="37"/>
  <c r="Z4" i="37" s="1"/>
  <c r="W3" i="37"/>
  <c r="X2" i="37" s="1"/>
  <c r="K3" i="37"/>
  <c r="G3" i="37"/>
  <c r="AG2" i="37"/>
  <c r="AD2" i="37"/>
  <c r="K2" i="37"/>
  <c r="G2" i="37"/>
  <c r="K7" i="36"/>
  <c r="G7" i="36"/>
  <c r="W6" i="36"/>
  <c r="K6" i="36"/>
  <c r="G6" i="36"/>
  <c r="AI5" i="36"/>
  <c r="AD6" i="36" s="1"/>
  <c r="AG5" i="36"/>
  <c r="AF6" i="36" s="1"/>
  <c r="X5" i="36"/>
  <c r="W5" i="36"/>
  <c r="AD2" i="36" s="1"/>
  <c r="K5" i="36"/>
  <c r="G5" i="36"/>
  <c r="AI4" i="36"/>
  <c r="AA6" i="36" s="1"/>
  <c r="AG4" i="36"/>
  <c r="AC6" i="36" s="1"/>
  <c r="AF4" i="36"/>
  <c r="AA5" i="36" s="1"/>
  <c r="AD4" i="36"/>
  <c r="AC5" i="36" s="1"/>
  <c r="W4" i="36"/>
  <c r="AA2" i="36" s="1"/>
  <c r="K4" i="36"/>
  <c r="G4" i="36"/>
  <c r="AI3" i="36"/>
  <c r="X6" i="36" s="1"/>
  <c r="AG3" i="36"/>
  <c r="Z6" i="36" s="1"/>
  <c r="AF3" i="36"/>
  <c r="AD3" i="36"/>
  <c r="Z5" i="36" s="1"/>
  <c r="AC3" i="36"/>
  <c r="X4" i="36" s="1"/>
  <c r="AM4" i="36" s="1"/>
  <c r="AA3" i="36"/>
  <c r="W3" i="36"/>
  <c r="X2" i="36" s="1"/>
  <c r="K3" i="36"/>
  <c r="G3" i="36"/>
  <c r="AG2" i="36"/>
  <c r="K2" i="36"/>
  <c r="G2" i="36"/>
  <c r="K11" i="35"/>
  <c r="G11" i="35"/>
  <c r="K10" i="35"/>
  <c r="G10" i="35"/>
  <c r="K9" i="35"/>
  <c r="G9" i="35"/>
  <c r="K8" i="35"/>
  <c r="G8" i="35"/>
  <c r="AI7" i="35"/>
  <c r="AC7" i="35"/>
  <c r="Z7" i="35"/>
  <c r="W7" i="35"/>
  <c r="AJ2" i="35" s="1"/>
  <c r="K7" i="35"/>
  <c r="G7" i="35"/>
  <c r="AL6" i="35"/>
  <c r="AG7" i="35" s="1"/>
  <c r="AJ6" i="35"/>
  <c r="AA6" i="35"/>
  <c r="W6" i="35"/>
  <c r="AG2" i="35" s="1"/>
  <c r="K6" i="35"/>
  <c r="G6" i="35"/>
  <c r="AL5" i="35"/>
  <c r="AD7" i="35" s="1"/>
  <c r="AJ5" i="35"/>
  <c r="AF7" i="35" s="1"/>
  <c r="AI5" i="35"/>
  <c r="AD6" i="35" s="1"/>
  <c r="AG5" i="35"/>
  <c r="AF6" i="35" s="1"/>
  <c r="W5" i="35"/>
  <c r="K5" i="35"/>
  <c r="G5" i="35"/>
  <c r="AL4" i="35"/>
  <c r="AA7" i="35" s="1"/>
  <c r="AJ4" i="35"/>
  <c r="AI4" i="35"/>
  <c r="AG4" i="35"/>
  <c r="AC6" i="35" s="1"/>
  <c r="AF4" i="35"/>
  <c r="AD4" i="35"/>
  <c r="AC5" i="35" s="1"/>
  <c r="Z4" i="35"/>
  <c r="W4" i="35"/>
  <c r="AA2" i="35" s="1"/>
  <c r="K4" i="35"/>
  <c r="G4" i="35"/>
  <c r="AL3" i="35"/>
  <c r="X7" i="35" s="1"/>
  <c r="AJ3" i="35"/>
  <c r="AI3" i="35"/>
  <c r="X6" i="35" s="1"/>
  <c r="AG3" i="35"/>
  <c r="Z6" i="35" s="1"/>
  <c r="AF3" i="35"/>
  <c r="X5" i="35" s="1"/>
  <c r="AD3" i="35"/>
  <c r="Z5" i="35" s="1"/>
  <c r="AC3" i="35"/>
  <c r="X4" i="35" s="1"/>
  <c r="AA3" i="35"/>
  <c r="W3" i="35"/>
  <c r="X2" i="35" s="1"/>
  <c r="K3" i="35"/>
  <c r="G3" i="35"/>
  <c r="AD2" i="35"/>
  <c r="K2" i="35"/>
  <c r="G2" i="35"/>
  <c r="K11" i="33"/>
  <c r="G11" i="33"/>
  <c r="K10" i="33"/>
  <c r="G10" i="33"/>
  <c r="K9" i="33"/>
  <c r="G9" i="33"/>
  <c r="K8" i="33"/>
  <c r="G8" i="33"/>
  <c r="X7" i="33"/>
  <c r="W7" i="33"/>
  <c r="AJ2" i="33" s="1"/>
  <c r="K7" i="33"/>
  <c r="G7" i="33"/>
  <c r="AL6" i="33"/>
  <c r="AG7" i="33" s="1"/>
  <c r="AJ6" i="33"/>
  <c r="AI7" i="33" s="1"/>
  <c r="AA6" i="33"/>
  <c r="X6" i="33"/>
  <c r="W6" i="33"/>
  <c r="K6" i="33"/>
  <c r="G6" i="33"/>
  <c r="AL5" i="33"/>
  <c r="AD7" i="33" s="1"/>
  <c r="AJ5" i="33"/>
  <c r="AF7" i="33" s="1"/>
  <c r="AI5" i="33"/>
  <c r="AD6" i="33" s="1"/>
  <c r="AG5" i="33"/>
  <c r="AF6" i="33" s="1"/>
  <c r="W5" i="33"/>
  <c r="K5" i="33"/>
  <c r="G5" i="33"/>
  <c r="AL4" i="33"/>
  <c r="AA7" i="33" s="1"/>
  <c r="AJ4" i="33"/>
  <c r="AC7" i="33" s="1"/>
  <c r="AI4" i="33"/>
  <c r="AG4" i="33"/>
  <c r="AC6" i="33" s="1"/>
  <c r="AF4" i="33"/>
  <c r="AA5" i="33" s="1"/>
  <c r="AD4" i="33"/>
  <c r="AC5" i="33" s="1"/>
  <c r="Z4" i="33"/>
  <c r="W4" i="33"/>
  <c r="K4" i="33"/>
  <c r="G4" i="33"/>
  <c r="AL3" i="33"/>
  <c r="AJ3" i="33"/>
  <c r="Z7" i="33" s="1"/>
  <c r="AI3" i="33"/>
  <c r="AG3" i="33"/>
  <c r="Z6" i="33" s="1"/>
  <c r="AF3" i="33"/>
  <c r="AD3" i="33"/>
  <c r="Z5" i="33" s="1"/>
  <c r="AC3" i="33"/>
  <c r="X4" i="33" s="1"/>
  <c r="AA3" i="33"/>
  <c r="W3" i="33"/>
  <c r="X2" i="33" s="1"/>
  <c r="K3" i="33"/>
  <c r="G3" i="33"/>
  <c r="AG2" i="33"/>
  <c r="AD2" i="33"/>
  <c r="AA2" i="33"/>
  <c r="K2" i="33"/>
  <c r="G2" i="33"/>
  <c r="K11" i="32"/>
  <c r="G11" i="32"/>
  <c r="K10" i="32"/>
  <c r="G10" i="32"/>
  <c r="K9" i="32"/>
  <c r="G9" i="32"/>
  <c r="K8" i="32"/>
  <c r="G8" i="32"/>
  <c r="AA7" i="32"/>
  <c r="Z7" i="32"/>
  <c r="W7" i="32"/>
  <c r="AJ2" i="32" s="1"/>
  <c r="K7" i="32"/>
  <c r="G7" i="32"/>
  <c r="AL6" i="32"/>
  <c r="AG7" i="32" s="1"/>
  <c r="AJ6" i="32"/>
  <c r="AI7" i="32" s="1"/>
  <c r="AA6" i="32"/>
  <c r="X6" i="32"/>
  <c r="W6" i="32"/>
  <c r="K6" i="32"/>
  <c r="G6" i="32"/>
  <c r="AL5" i="32"/>
  <c r="AD7" i="32" s="1"/>
  <c r="AJ5" i="32"/>
  <c r="AF7" i="32" s="1"/>
  <c r="AI5" i="32"/>
  <c r="AD6" i="32" s="1"/>
  <c r="AG5" i="32"/>
  <c r="AF6" i="32" s="1"/>
  <c r="W5" i="32"/>
  <c r="K5" i="32"/>
  <c r="G5" i="32"/>
  <c r="AL4" i="32"/>
  <c r="AJ4" i="32"/>
  <c r="AC7" i="32" s="1"/>
  <c r="AI4" i="32"/>
  <c r="AG4" i="32"/>
  <c r="AC6" i="32" s="1"/>
  <c r="AF4" i="32"/>
  <c r="AD4" i="32"/>
  <c r="AC5" i="32" s="1"/>
  <c r="Z4" i="32"/>
  <c r="W4" i="32"/>
  <c r="AA2" i="32" s="1"/>
  <c r="K4" i="32"/>
  <c r="G4" i="32"/>
  <c r="AL3" i="32"/>
  <c r="X7" i="32" s="1"/>
  <c r="AJ3" i="32"/>
  <c r="AI3" i="32"/>
  <c r="AG3" i="32"/>
  <c r="Z6" i="32" s="1"/>
  <c r="AF3" i="32"/>
  <c r="AD3" i="32"/>
  <c r="Z5" i="32" s="1"/>
  <c r="AC3" i="32"/>
  <c r="X4" i="32" s="1"/>
  <c r="AA3" i="32"/>
  <c r="W3" i="32"/>
  <c r="K3" i="32"/>
  <c r="G3" i="32"/>
  <c r="AG2" i="32"/>
  <c r="AD2" i="32"/>
  <c r="X2" i="32"/>
  <c r="K2" i="32"/>
  <c r="G2" i="32"/>
  <c r="K7" i="31"/>
  <c r="G7" i="31"/>
  <c r="W6" i="31"/>
  <c r="AG2" i="31" s="1"/>
  <c r="K6" i="31"/>
  <c r="G6" i="31"/>
  <c r="AI5" i="31"/>
  <c r="AD6" i="31" s="1"/>
  <c r="AG5" i="31"/>
  <c r="AF6" i="31" s="1"/>
  <c r="W5" i="31"/>
  <c r="K5" i="31"/>
  <c r="G5" i="31"/>
  <c r="AI4" i="31"/>
  <c r="AA6" i="31" s="1"/>
  <c r="AG4" i="31"/>
  <c r="AC6" i="31" s="1"/>
  <c r="AF4" i="31"/>
  <c r="AA5" i="31" s="1"/>
  <c r="AD4" i="31"/>
  <c r="AC5" i="31" s="1"/>
  <c r="W4" i="31"/>
  <c r="AA2" i="31" s="1"/>
  <c r="K4" i="31"/>
  <c r="G4" i="31"/>
  <c r="AI3" i="31"/>
  <c r="X6" i="31" s="1"/>
  <c r="AG3" i="31"/>
  <c r="Z6" i="31" s="1"/>
  <c r="AF3" i="31"/>
  <c r="X5" i="31" s="1"/>
  <c r="AD3" i="31"/>
  <c r="Z5" i="31" s="1"/>
  <c r="AC3" i="31"/>
  <c r="AA3" i="31"/>
  <c r="W3" i="31"/>
  <c r="X2" i="31" s="1"/>
  <c r="K3" i="31"/>
  <c r="G3" i="31"/>
  <c r="AD2" i="31"/>
  <c r="K2" i="31"/>
  <c r="G2" i="31"/>
  <c r="K16" i="27"/>
  <c r="G16" i="27"/>
  <c r="K15" i="27"/>
  <c r="G15" i="27"/>
  <c r="K14" i="27"/>
  <c r="G14" i="27"/>
  <c r="K13" i="27"/>
  <c r="G13" i="27"/>
  <c r="K12" i="27"/>
  <c r="G12" i="27"/>
  <c r="K11" i="27"/>
  <c r="G11" i="27"/>
  <c r="K10" i="27"/>
  <c r="G10" i="27"/>
  <c r="K9" i="27"/>
  <c r="G9" i="27"/>
  <c r="AA8" i="27"/>
  <c r="U8" i="27"/>
  <c r="T8" i="27"/>
  <c r="R8" i="27"/>
  <c r="N8" i="27"/>
  <c r="AD2" i="27" s="1"/>
  <c r="K8" i="27"/>
  <c r="G8" i="27"/>
  <c r="AF7" i="27"/>
  <c r="AD7" i="27"/>
  <c r="AC8" i="27" s="1"/>
  <c r="Z7" i="27"/>
  <c r="X7" i="27"/>
  <c r="W7" i="27"/>
  <c r="U7" i="27"/>
  <c r="N7" i="27"/>
  <c r="AA2" i="27" s="1"/>
  <c r="K7" i="27"/>
  <c r="G7" i="27"/>
  <c r="AF6" i="27"/>
  <c r="X8" i="27" s="1"/>
  <c r="AD6" i="27"/>
  <c r="Z8" i="27" s="1"/>
  <c r="AC6" i="27"/>
  <c r="AA6" i="27"/>
  <c r="N6" i="27"/>
  <c r="X2" i="27" s="1"/>
  <c r="K6" i="27"/>
  <c r="G6" i="27"/>
  <c r="AF5" i="27"/>
  <c r="AD5" i="27"/>
  <c r="W8" i="27" s="1"/>
  <c r="AC5" i="27"/>
  <c r="AA5" i="27"/>
  <c r="Z5" i="27"/>
  <c r="U6" i="27" s="1"/>
  <c r="X5" i="27"/>
  <c r="W6" i="27" s="1"/>
  <c r="T5" i="27"/>
  <c r="N5" i="27"/>
  <c r="U2" i="27" s="1"/>
  <c r="K5" i="27"/>
  <c r="G5" i="27"/>
  <c r="AF4" i="27"/>
  <c r="AD4" i="27"/>
  <c r="AC4" i="27"/>
  <c r="R7" i="27" s="1"/>
  <c r="AA4" i="27"/>
  <c r="T7" i="27" s="1"/>
  <c r="Z4" i="27"/>
  <c r="R6" i="27" s="1"/>
  <c r="X4" i="27"/>
  <c r="T6" i="27" s="1"/>
  <c r="W4" i="27"/>
  <c r="R5" i="27" s="1"/>
  <c r="U4" i="27"/>
  <c r="N4" i="27"/>
  <c r="R2" i="27" s="1"/>
  <c r="K4" i="27"/>
  <c r="G4" i="27"/>
  <c r="AF3" i="27"/>
  <c r="O8" i="27" s="1"/>
  <c r="AD3" i="27"/>
  <c r="Q8" i="27" s="1"/>
  <c r="AC3" i="27"/>
  <c r="O7" i="27" s="1"/>
  <c r="AA3" i="27"/>
  <c r="Q7" i="27" s="1"/>
  <c r="Z3" i="27"/>
  <c r="O6" i="27" s="1"/>
  <c r="X3" i="27"/>
  <c r="Q6" i="27" s="1"/>
  <c r="W3" i="27"/>
  <c r="O5" i="27" s="1"/>
  <c r="U3" i="27"/>
  <c r="Q5" i="27" s="1"/>
  <c r="T3" i="27"/>
  <c r="R3" i="27"/>
  <c r="N3" i="27"/>
  <c r="O2" i="27" s="1"/>
  <c r="K3" i="27"/>
  <c r="G3" i="27"/>
  <c r="K2" i="27"/>
  <c r="G2" i="27"/>
  <c r="K11" i="26"/>
  <c r="G11" i="26"/>
  <c r="K10" i="26"/>
  <c r="G10" i="26"/>
  <c r="K9" i="26"/>
  <c r="G9" i="26"/>
  <c r="K8" i="26"/>
  <c r="G8" i="26"/>
  <c r="AA7" i="26"/>
  <c r="W7" i="26"/>
  <c r="AJ2" i="26" s="1"/>
  <c r="K7" i="26"/>
  <c r="G7" i="26"/>
  <c r="AL6" i="26"/>
  <c r="AG7" i="26" s="1"/>
  <c r="AJ6" i="26"/>
  <c r="AI7" i="26" s="1"/>
  <c r="AC6" i="26"/>
  <c r="W6" i="26"/>
  <c r="AG2" i="26" s="1"/>
  <c r="K6" i="26"/>
  <c r="G6" i="26"/>
  <c r="AL5" i="26"/>
  <c r="AD7" i="26" s="1"/>
  <c r="AJ5" i="26"/>
  <c r="AF7" i="26" s="1"/>
  <c r="AI5" i="26"/>
  <c r="AD6" i="26" s="1"/>
  <c r="AG5" i="26"/>
  <c r="AF6" i="26" s="1"/>
  <c r="W5" i="26"/>
  <c r="AD2" i="26" s="1"/>
  <c r="K5" i="26"/>
  <c r="G5" i="26"/>
  <c r="AL4" i="26"/>
  <c r="AJ4" i="26"/>
  <c r="AC7" i="26" s="1"/>
  <c r="AI4" i="26"/>
  <c r="AA6" i="26" s="1"/>
  <c r="AG4" i="26"/>
  <c r="AF4" i="26"/>
  <c r="AD4" i="26"/>
  <c r="AC5" i="26" s="1"/>
  <c r="W4" i="26"/>
  <c r="AA2" i="26" s="1"/>
  <c r="K4" i="26"/>
  <c r="G4" i="26"/>
  <c r="AL3" i="26"/>
  <c r="X7" i="26" s="1"/>
  <c r="AJ3" i="26"/>
  <c r="AM3" i="26" s="1"/>
  <c r="AI3" i="26"/>
  <c r="X6" i="26" s="1"/>
  <c r="AG3" i="26"/>
  <c r="Z6" i="26" s="1"/>
  <c r="AF3" i="26"/>
  <c r="X5" i="26" s="1"/>
  <c r="AD3" i="26"/>
  <c r="Z5" i="26" s="1"/>
  <c r="AC3" i="26"/>
  <c r="X4" i="26" s="1"/>
  <c r="AA3" i="26"/>
  <c r="W3" i="26"/>
  <c r="X2" i="26" s="1"/>
  <c r="K3" i="26"/>
  <c r="G3" i="26"/>
  <c r="K2" i="26"/>
  <c r="G2" i="26"/>
  <c r="K7" i="24"/>
  <c r="G7" i="24"/>
  <c r="W6" i="24"/>
  <c r="K6" i="24"/>
  <c r="G6" i="24"/>
  <c r="AI5" i="24"/>
  <c r="AD6" i="24" s="1"/>
  <c r="AG5" i="24"/>
  <c r="AF6" i="24" s="1"/>
  <c r="W5" i="24"/>
  <c r="K5" i="24"/>
  <c r="G5" i="24"/>
  <c r="AI4" i="24"/>
  <c r="AA6" i="24" s="1"/>
  <c r="AG4" i="24"/>
  <c r="AC6" i="24" s="1"/>
  <c r="AF4" i="24"/>
  <c r="AA5" i="24" s="1"/>
  <c r="AD4" i="24"/>
  <c r="AC5" i="24" s="1"/>
  <c r="W4" i="24"/>
  <c r="AA2" i="24" s="1"/>
  <c r="K4" i="24"/>
  <c r="G4" i="24"/>
  <c r="AI3" i="24"/>
  <c r="X6" i="24" s="1"/>
  <c r="AG3" i="24"/>
  <c r="Z6" i="24" s="1"/>
  <c r="AF3" i="24"/>
  <c r="X5" i="24" s="1"/>
  <c r="AD3" i="24"/>
  <c r="Z5" i="24" s="1"/>
  <c r="AC3" i="24"/>
  <c r="X4" i="24" s="1"/>
  <c r="AA3" i="24"/>
  <c r="W3" i="24"/>
  <c r="X2" i="24" s="1"/>
  <c r="K3" i="24"/>
  <c r="G3" i="24"/>
  <c r="AG2" i="24"/>
  <c r="AD2" i="24"/>
  <c r="K2" i="24"/>
  <c r="G2" i="24"/>
  <c r="K7" i="23"/>
  <c r="G7" i="23"/>
  <c r="W6" i="23"/>
  <c r="AG2" i="23" s="1"/>
  <c r="K6" i="23"/>
  <c r="G6" i="23"/>
  <c r="AI5" i="23"/>
  <c r="AD6" i="23" s="1"/>
  <c r="AG5" i="23"/>
  <c r="AF6" i="23" s="1"/>
  <c r="Z5" i="23"/>
  <c r="W5" i="23"/>
  <c r="K5" i="23"/>
  <c r="G5" i="23"/>
  <c r="AI4" i="23"/>
  <c r="AA6" i="23" s="1"/>
  <c r="AG4" i="23"/>
  <c r="AC6" i="23" s="1"/>
  <c r="AF4" i="23"/>
  <c r="AA5" i="23" s="1"/>
  <c r="AD4" i="23"/>
  <c r="AC5" i="23" s="1"/>
  <c r="W4" i="23"/>
  <c r="AA2" i="23" s="1"/>
  <c r="K4" i="23"/>
  <c r="G4" i="23"/>
  <c r="AI3" i="23"/>
  <c r="X6" i="23" s="1"/>
  <c r="AG3" i="23"/>
  <c r="Z6" i="23" s="1"/>
  <c r="AF3" i="23"/>
  <c r="AO3" i="23" s="1"/>
  <c r="AD3" i="23"/>
  <c r="AC3" i="23"/>
  <c r="X4" i="23" s="1"/>
  <c r="AM4" i="23" s="1"/>
  <c r="AA3" i="23"/>
  <c r="Z4" i="23" s="1"/>
  <c r="W3" i="23"/>
  <c r="X2" i="23" s="1"/>
  <c r="K3" i="23"/>
  <c r="G3" i="23"/>
  <c r="AD2" i="23"/>
  <c r="K2" i="23"/>
  <c r="G2" i="23"/>
  <c r="K7" i="21"/>
  <c r="G7" i="21"/>
  <c r="W6" i="21"/>
  <c r="AG2" i="21" s="1"/>
  <c r="K6" i="21"/>
  <c r="G6" i="21"/>
  <c r="AI5" i="21"/>
  <c r="AD6" i="21" s="1"/>
  <c r="AG5" i="21"/>
  <c r="AF6" i="21" s="1"/>
  <c r="Z5" i="21"/>
  <c r="W5" i="21"/>
  <c r="AD2" i="21" s="1"/>
  <c r="K5" i="21"/>
  <c r="G5" i="21"/>
  <c r="AI4" i="21"/>
  <c r="AA6" i="21" s="1"/>
  <c r="AG4" i="21"/>
  <c r="AC6" i="21" s="1"/>
  <c r="AF4" i="21"/>
  <c r="AA5" i="21" s="1"/>
  <c r="AD4" i="21"/>
  <c r="AC5" i="21" s="1"/>
  <c r="W4" i="21"/>
  <c r="AA2" i="21" s="1"/>
  <c r="K4" i="21"/>
  <c r="G4" i="21"/>
  <c r="AI3" i="21"/>
  <c r="X6" i="21" s="1"/>
  <c r="AG3" i="21"/>
  <c r="AF3" i="21"/>
  <c r="AO3" i="21" s="1"/>
  <c r="AD3" i="21"/>
  <c r="AC3" i="21"/>
  <c r="X4" i="21" s="1"/>
  <c r="AA3" i="21"/>
  <c r="W3" i="21"/>
  <c r="X2" i="21" s="1"/>
  <c r="K3" i="21"/>
  <c r="G3" i="21"/>
  <c r="K2" i="21"/>
  <c r="G2" i="21"/>
  <c r="M10" i="6"/>
  <c r="AJ3" i="40" l="1"/>
  <c r="AL8" i="40"/>
  <c r="AJ8" i="41"/>
  <c r="AL8" i="41"/>
  <c r="AL6" i="41"/>
  <c r="AM3" i="49"/>
  <c r="AR6" i="49"/>
  <c r="AM3" i="47"/>
  <c r="AO5" i="43"/>
  <c r="AO3" i="46"/>
  <c r="AO6" i="44"/>
  <c r="AL7" i="40"/>
  <c r="AL5" i="40"/>
  <c r="AL6" i="40"/>
  <c r="AL3" i="40"/>
  <c r="AM3" i="40" s="1"/>
  <c r="AL5" i="41"/>
  <c r="AL7" i="41"/>
  <c r="AL3" i="41"/>
  <c r="AG3" i="41"/>
  <c r="AJ3" i="41"/>
  <c r="AM8" i="41"/>
  <c r="AP3" i="26"/>
  <c r="AL5" i="27"/>
  <c r="AM3" i="33"/>
  <c r="AP6" i="33"/>
  <c r="AO3" i="39"/>
  <c r="AM3" i="39"/>
  <c r="AP3" i="39" s="1"/>
  <c r="AM9" i="39"/>
  <c r="AP3" i="47"/>
  <c r="Z4" i="47"/>
  <c r="AM4" i="47" s="1"/>
  <c r="AP6" i="47"/>
  <c r="AL5" i="48"/>
  <c r="AG5" i="48"/>
  <c r="AL4" i="48"/>
  <c r="AL6" i="48"/>
  <c r="AG3" i="48"/>
  <c r="AL8" i="48"/>
  <c r="AR3" i="49"/>
  <c r="AR5" i="49"/>
  <c r="AP5" i="47"/>
  <c r="AL7" i="48"/>
  <c r="AJ7" i="48"/>
  <c r="AG8" i="48"/>
  <c r="AP6" i="49"/>
  <c r="AM6" i="49"/>
  <c r="AJ4" i="48"/>
  <c r="AM4" i="48" s="1"/>
  <c r="AG4" i="48"/>
  <c r="AR7" i="49"/>
  <c r="AR7" i="47"/>
  <c r="AP4" i="49"/>
  <c r="AP7" i="49"/>
  <c r="AP4" i="47"/>
  <c r="AR6" i="47"/>
  <c r="AP7" i="47"/>
  <c r="AJ6" i="48"/>
  <c r="AG6" i="48"/>
  <c r="AJ8" i="48"/>
  <c r="Z5" i="47"/>
  <c r="AM5" i="47" s="1"/>
  <c r="AR3" i="47"/>
  <c r="AJ5" i="48"/>
  <c r="Z4" i="49"/>
  <c r="AR4" i="49" s="1"/>
  <c r="X5" i="49"/>
  <c r="AP3" i="49"/>
  <c r="AJ3" i="48"/>
  <c r="AA5" i="49"/>
  <c r="AM7" i="49"/>
  <c r="AM6" i="47"/>
  <c r="AL3" i="48"/>
  <c r="AG7" i="48"/>
  <c r="AR4" i="47"/>
  <c r="AM7" i="47"/>
  <c r="AR5" i="45"/>
  <c r="AR6" i="45"/>
  <c r="AR3" i="45"/>
  <c r="X5" i="46"/>
  <c r="AM3" i="46"/>
  <c r="Z5" i="46"/>
  <c r="AJ5" i="46"/>
  <c r="AM4" i="46"/>
  <c r="AO6" i="46"/>
  <c r="AM6" i="46"/>
  <c r="AJ6" i="46"/>
  <c r="AM6" i="45"/>
  <c r="AP6" i="45"/>
  <c r="AS6" i="45" s="1"/>
  <c r="AP3" i="46"/>
  <c r="AO5" i="46"/>
  <c r="AR7" i="45"/>
  <c r="AO4" i="46"/>
  <c r="AJ4" i="46"/>
  <c r="AP7" i="45"/>
  <c r="AM7" i="45"/>
  <c r="AR4" i="45"/>
  <c r="AM5" i="46"/>
  <c r="AM3" i="45"/>
  <c r="X4" i="45"/>
  <c r="AJ3" i="46"/>
  <c r="AL3" i="46" s="1"/>
  <c r="AP3" i="45"/>
  <c r="AA5" i="45"/>
  <c r="AM5" i="45" s="1"/>
  <c r="AR5" i="42"/>
  <c r="AR3" i="42"/>
  <c r="AM3" i="42"/>
  <c r="AP3" i="42"/>
  <c r="AS3" i="42" s="1"/>
  <c r="AR7" i="42"/>
  <c r="AR6" i="42"/>
  <c r="AP6" i="42"/>
  <c r="AO3" i="44"/>
  <c r="AJ5" i="44"/>
  <c r="AM3" i="44"/>
  <c r="AP3" i="44" s="1"/>
  <c r="AM4" i="44"/>
  <c r="AO6" i="43"/>
  <c r="AM3" i="43"/>
  <c r="AP3" i="43" s="1"/>
  <c r="AJ3" i="43"/>
  <c r="AM6" i="44"/>
  <c r="AJ6" i="44"/>
  <c r="AP7" i="42"/>
  <c r="AJ5" i="43"/>
  <c r="AM5" i="43"/>
  <c r="AP5" i="43" s="1"/>
  <c r="AO5" i="44"/>
  <c r="AM6" i="43"/>
  <c r="AJ6" i="43"/>
  <c r="AP4" i="42"/>
  <c r="AM5" i="44"/>
  <c r="AJ3" i="44"/>
  <c r="Z4" i="42"/>
  <c r="AR4" i="42" s="1"/>
  <c r="X5" i="42"/>
  <c r="X4" i="43"/>
  <c r="AM6" i="42"/>
  <c r="Z4" i="43"/>
  <c r="AO4" i="43" s="1"/>
  <c r="AM7" i="42"/>
  <c r="Z4" i="44"/>
  <c r="AR5" i="26"/>
  <c r="AL8" i="27"/>
  <c r="AL7" i="27"/>
  <c r="AL3" i="27"/>
  <c r="AJ3" i="27"/>
  <c r="AM6" i="33"/>
  <c r="AR7" i="33"/>
  <c r="AR5" i="33"/>
  <c r="AR3" i="33"/>
  <c r="AP3" i="33"/>
  <c r="AM3" i="23"/>
  <c r="AM4" i="24"/>
  <c r="AO3" i="24"/>
  <c r="AM3" i="24"/>
  <c r="AM3" i="35"/>
  <c r="AR7" i="35"/>
  <c r="AP6" i="35"/>
  <c r="AR4" i="35"/>
  <c r="AO9" i="39"/>
  <c r="AP9" i="39" s="1"/>
  <c r="Q4" i="39"/>
  <c r="AJ4" i="39" s="1"/>
  <c r="AO4" i="39"/>
  <c r="AM6" i="39"/>
  <c r="AO5" i="39"/>
  <c r="AJ8" i="39"/>
  <c r="AJ6" i="41"/>
  <c r="AG6" i="41"/>
  <c r="AG7" i="41"/>
  <c r="AJ7" i="41"/>
  <c r="AJ5" i="41"/>
  <c r="AG5" i="41"/>
  <c r="AJ4" i="41"/>
  <c r="AG8" i="41"/>
  <c r="Q4" i="41"/>
  <c r="AL4" i="41" s="1"/>
  <c r="AG7" i="40"/>
  <c r="AJ7" i="40"/>
  <c r="AM7" i="40" s="1"/>
  <c r="AJ5" i="40"/>
  <c r="AM5" i="40" s="1"/>
  <c r="AG5" i="40"/>
  <c r="AJ6" i="40"/>
  <c r="AJ8" i="40"/>
  <c r="AM8" i="40" s="1"/>
  <c r="AG8" i="40"/>
  <c r="AG3" i="40"/>
  <c r="AG6" i="40"/>
  <c r="Q4" i="40"/>
  <c r="AL4" i="40" s="1"/>
  <c r="O4" i="40"/>
  <c r="AO6" i="37"/>
  <c r="AO3" i="36"/>
  <c r="AM3" i="36"/>
  <c r="AJ5" i="36"/>
  <c r="AM4" i="21"/>
  <c r="AJ3" i="21"/>
  <c r="AM3" i="21"/>
  <c r="AP3" i="21" s="1"/>
  <c r="X4" i="37"/>
  <c r="AM4" i="37" s="1"/>
  <c r="AM3" i="37"/>
  <c r="Z5" i="37"/>
  <c r="AO5" i="37" s="1"/>
  <c r="AO6" i="31"/>
  <c r="AO3" i="31"/>
  <c r="AJ3" i="31"/>
  <c r="AR7" i="32"/>
  <c r="AR5" i="32"/>
  <c r="AR3" i="32"/>
  <c r="AS3" i="32" s="1"/>
  <c r="AM3" i="32"/>
  <c r="AR4" i="32"/>
  <c r="AP3" i="32"/>
  <c r="AP6" i="32"/>
  <c r="AM8" i="39"/>
  <c r="AO6" i="39"/>
  <c r="AO8" i="39"/>
  <c r="AJ6" i="39"/>
  <c r="AO7" i="39"/>
  <c r="AJ9" i="39"/>
  <c r="R7" i="39"/>
  <c r="AM7" i="39" s="1"/>
  <c r="O5" i="39"/>
  <c r="AJ5" i="39" s="1"/>
  <c r="AJ3" i="39"/>
  <c r="AM4" i="39"/>
  <c r="AP3" i="37"/>
  <c r="AJ6" i="37"/>
  <c r="AM6" i="37"/>
  <c r="AJ5" i="37"/>
  <c r="AM5" i="37"/>
  <c r="AP5" i="37" s="1"/>
  <c r="AO4" i="37"/>
  <c r="AJ3" i="37"/>
  <c r="AO5" i="36"/>
  <c r="AM6" i="36"/>
  <c r="AJ6" i="36"/>
  <c r="AP3" i="36"/>
  <c r="AO6" i="36"/>
  <c r="AM5" i="36"/>
  <c r="AJ3" i="36"/>
  <c r="Z4" i="36"/>
  <c r="AM4" i="35"/>
  <c r="AP4" i="35"/>
  <c r="AS4" i="35" s="1"/>
  <c r="AR5" i="35"/>
  <c r="AR6" i="35"/>
  <c r="AP7" i="35"/>
  <c r="AM7" i="35"/>
  <c r="AP3" i="35"/>
  <c r="AM6" i="35"/>
  <c r="AR3" i="35"/>
  <c r="AA5" i="35"/>
  <c r="AM5" i="35" s="1"/>
  <c r="AM4" i="33"/>
  <c r="AP4" i="33"/>
  <c r="AM7" i="33"/>
  <c r="AR6" i="33"/>
  <c r="AS6" i="33" s="1"/>
  <c r="AO6" i="33" s="1"/>
  <c r="X5" i="33"/>
  <c r="AP7" i="33"/>
  <c r="AS7" i="33" s="1"/>
  <c r="AR4" i="33"/>
  <c r="AM4" i="32"/>
  <c r="AP4" i="32"/>
  <c r="AM6" i="31"/>
  <c r="AJ6" i="31"/>
  <c r="AM7" i="32"/>
  <c r="AO5" i="31"/>
  <c r="AR6" i="32"/>
  <c r="AJ5" i="31"/>
  <c r="AM5" i="31"/>
  <c r="Z4" i="31"/>
  <c r="AO4" i="31" s="1"/>
  <c r="AM3" i="31"/>
  <c r="AP3" i="31" s="1"/>
  <c r="X4" i="31"/>
  <c r="X5" i="32"/>
  <c r="AA5" i="32"/>
  <c r="AP7" i="32"/>
  <c r="AM6" i="32"/>
  <c r="AM6" i="26"/>
  <c r="AP6" i="26"/>
  <c r="AR6" i="26"/>
  <c r="AG7" i="27"/>
  <c r="AJ7" i="27"/>
  <c r="AM7" i="27" s="1"/>
  <c r="AP7" i="26"/>
  <c r="AJ5" i="27"/>
  <c r="AM5" i="27" s="1"/>
  <c r="AG5" i="27"/>
  <c r="AJ6" i="27"/>
  <c r="AJ8" i="27"/>
  <c r="AG8" i="27"/>
  <c r="AP4" i="26"/>
  <c r="AL6" i="27"/>
  <c r="AG3" i="27"/>
  <c r="AR3" i="26"/>
  <c r="AS3" i="26" s="1"/>
  <c r="AO3" i="26" s="1"/>
  <c r="AA5" i="26"/>
  <c r="AP5" i="26" s="1"/>
  <c r="Z7" i="26"/>
  <c r="AM7" i="26" s="1"/>
  <c r="Q4" i="27"/>
  <c r="AL4" i="27" s="1"/>
  <c r="O4" i="27"/>
  <c r="AG6" i="27"/>
  <c r="Z4" i="26"/>
  <c r="AR4" i="26" s="1"/>
  <c r="AM5" i="24"/>
  <c r="AJ5" i="24"/>
  <c r="AO6" i="24"/>
  <c r="AP3" i="24"/>
  <c r="AM6" i="24"/>
  <c r="AJ6" i="24"/>
  <c r="AO5" i="24"/>
  <c r="AJ3" i="24"/>
  <c r="Z4" i="24"/>
  <c r="AP3" i="23"/>
  <c r="AM6" i="23"/>
  <c r="AO6" i="23"/>
  <c r="AJ6" i="23"/>
  <c r="AO4" i="23"/>
  <c r="AP4" i="23" s="1"/>
  <c r="AJ4" i="23"/>
  <c r="AO5" i="23"/>
  <c r="AJ3" i="23"/>
  <c r="X5" i="23"/>
  <c r="AO5" i="21"/>
  <c r="AM6" i="21"/>
  <c r="Z6" i="21"/>
  <c r="AO6" i="21" s="1"/>
  <c r="Z4" i="21"/>
  <c r="X5" i="21"/>
  <c r="W13" i="8"/>
  <c r="BB2" i="8" s="1"/>
  <c r="BD12" i="8"/>
  <c r="AY13" i="8" s="1"/>
  <c r="BB12" i="8"/>
  <c r="BA13" i="8" s="1"/>
  <c r="W12" i="8"/>
  <c r="AY2" i="8" s="1"/>
  <c r="BD11" i="8"/>
  <c r="AV13" i="8" s="1"/>
  <c r="BB11" i="8"/>
  <c r="AX13" i="8" s="1"/>
  <c r="BA11" i="8"/>
  <c r="AV12" i="8" s="1"/>
  <c r="AY11" i="8"/>
  <c r="AX12" i="8" s="1"/>
  <c r="W11" i="8"/>
  <c r="AV2" i="8" s="1"/>
  <c r="BD10" i="8"/>
  <c r="AS13" i="8" s="1"/>
  <c r="BB10" i="8"/>
  <c r="AU13" i="8" s="1"/>
  <c r="BA10" i="8"/>
  <c r="AS12" i="8" s="1"/>
  <c r="AY10" i="8"/>
  <c r="AU12" i="8" s="1"/>
  <c r="AX10" i="8"/>
  <c r="AS11" i="8" s="1"/>
  <c r="AV10" i="8"/>
  <c r="AU11" i="8" s="1"/>
  <c r="W10" i="8"/>
  <c r="BD9" i="8"/>
  <c r="AP13" i="8" s="1"/>
  <c r="BB9" i="8"/>
  <c r="AR13" i="8" s="1"/>
  <c r="BA9" i="8"/>
  <c r="AP12" i="8" s="1"/>
  <c r="AY9" i="8"/>
  <c r="AR12" i="8" s="1"/>
  <c r="AX9" i="8"/>
  <c r="AP11" i="8" s="1"/>
  <c r="AV9" i="8"/>
  <c r="AR11" i="8" s="1"/>
  <c r="AU9" i="8"/>
  <c r="AP10" i="8" s="1"/>
  <c r="AS9" i="8"/>
  <c r="AR10" i="8" s="1"/>
  <c r="W9" i="8"/>
  <c r="BD8" i="8"/>
  <c r="AM13" i="8" s="1"/>
  <c r="BB8" i="8"/>
  <c r="AO13" i="8" s="1"/>
  <c r="BA8" i="8"/>
  <c r="AM12" i="8" s="1"/>
  <c r="AY8" i="8"/>
  <c r="AO12" i="8" s="1"/>
  <c r="AX8" i="8"/>
  <c r="AM11" i="8" s="1"/>
  <c r="AV8" i="8"/>
  <c r="AO11" i="8" s="1"/>
  <c r="AU8" i="8"/>
  <c r="AM10" i="8" s="1"/>
  <c r="AS8" i="8"/>
  <c r="AO10" i="8" s="1"/>
  <c r="AR8" i="8"/>
  <c r="AM9" i="8" s="1"/>
  <c r="AP8" i="8"/>
  <c r="AO9" i="8" s="1"/>
  <c r="W8" i="8"/>
  <c r="AM2" i="8" s="1"/>
  <c r="BD7" i="8"/>
  <c r="AJ13" i="8" s="1"/>
  <c r="BB7" i="8"/>
  <c r="AL13" i="8" s="1"/>
  <c r="BA7" i="8"/>
  <c r="AJ12" i="8" s="1"/>
  <c r="AY7" i="8"/>
  <c r="AL12" i="8" s="1"/>
  <c r="AX7" i="8"/>
  <c r="AJ11" i="8" s="1"/>
  <c r="AV7" i="8"/>
  <c r="AL11" i="8" s="1"/>
  <c r="AU7" i="8"/>
  <c r="AJ10" i="8" s="1"/>
  <c r="AS7" i="8"/>
  <c r="AL10" i="8" s="1"/>
  <c r="AR7" i="8"/>
  <c r="AJ9" i="8" s="1"/>
  <c r="AP7" i="8"/>
  <c r="AL9" i="8" s="1"/>
  <c r="AO7" i="8"/>
  <c r="AJ8" i="8" s="1"/>
  <c r="AM7" i="8"/>
  <c r="AL8" i="8" s="1"/>
  <c r="W7" i="8"/>
  <c r="BD6" i="8"/>
  <c r="AG13" i="8" s="1"/>
  <c r="BB6" i="8"/>
  <c r="AI13" i="8" s="1"/>
  <c r="BA6" i="8"/>
  <c r="AG12" i="8" s="1"/>
  <c r="AY6" i="8"/>
  <c r="AI12" i="8" s="1"/>
  <c r="AX6" i="8"/>
  <c r="AG11" i="8" s="1"/>
  <c r="AV6" i="8"/>
  <c r="AI11" i="8" s="1"/>
  <c r="AU6" i="8"/>
  <c r="AG10" i="8" s="1"/>
  <c r="AS6" i="8"/>
  <c r="AI10" i="8" s="1"/>
  <c r="AR6" i="8"/>
  <c r="AG9" i="8" s="1"/>
  <c r="AP6" i="8"/>
  <c r="AI9" i="8" s="1"/>
  <c r="AO6" i="8"/>
  <c r="AG8" i="8" s="1"/>
  <c r="AM6" i="8"/>
  <c r="AI8" i="8" s="1"/>
  <c r="AL6" i="8"/>
  <c r="AG7" i="8" s="1"/>
  <c r="AJ6" i="8"/>
  <c r="AC9" i="8" s="1"/>
  <c r="W6" i="8"/>
  <c r="BD5" i="8"/>
  <c r="AD13" i="8" s="1"/>
  <c r="BB5" i="8"/>
  <c r="AF13" i="8" s="1"/>
  <c r="BA5" i="8"/>
  <c r="AD12" i="8" s="1"/>
  <c r="AY5" i="8"/>
  <c r="AF12" i="8" s="1"/>
  <c r="AX5" i="8"/>
  <c r="AD11" i="8" s="1"/>
  <c r="AV5" i="8"/>
  <c r="AF11" i="8" s="1"/>
  <c r="AU5" i="8"/>
  <c r="AD10" i="8" s="1"/>
  <c r="AS5" i="8"/>
  <c r="AF10" i="8" s="1"/>
  <c r="AR5" i="8"/>
  <c r="AD9" i="8" s="1"/>
  <c r="AP5" i="8"/>
  <c r="AF9" i="8" s="1"/>
  <c r="AO5" i="8"/>
  <c r="AD8" i="8" s="1"/>
  <c r="AM5" i="8"/>
  <c r="AF8" i="8" s="1"/>
  <c r="AL5" i="8"/>
  <c r="AD7" i="8" s="1"/>
  <c r="AJ5" i="8"/>
  <c r="AF7" i="8" s="1"/>
  <c r="AI5" i="8"/>
  <c r="AD6" i="8" s="1"/>
  <c r="AG5" i="8"/>
  <c r="AF6" i="8" s="1"/>
  <c r="W5" i="8"/>
  <c r="AD2" i="8" s="1"/>
  <c r="BD4" i="8"/>
  <c r="AA13" i="8" s="1"/>
  <c r="BB4" i="8"/>
  <c r="AC13" i="8" s="1"/>
  <c r="BA4" i="8"/>
  <c r="AA12" i="8" s="1"/>
  <c r="AY4" i="8"/>
  <c r="AC12" i="8" s="1"/>
  <c r="AX4" i="8"/>
  <c r="AA11" i="8" s="1"/>
  <c r="AV4" i="8"/>
  <c r="AC11" i="8" s="1"/>
  <c r="AU4" i="8"/>
  <c r="AA10" i="8" s="1"/>
  <c r="AS4" i="8"/>
  <c r="AC10" i="8" s="1"/>
  <c r="AR4" i="8"/>
  <c r="AA9" i="8" s="1"/>
  <c r="AP4" i="8"/>
  <c r="AO4" i="8"/>
  <c r="AA8" i="8" s="1"/>
  <c r="AM4" i="8"/>
  <c r="AL4" i="8"/>
  <c r="AA7" i="8" s="1"/>
  <c r="AJ4" i="8"/>
  <c r="AC7" i="8" s="1"/>
  <c r="AI4" i="8"/>
  <c r="AA6" i="8" s="1"/>
  <c r="AG4" i="8"/>
  <c r="AC6" i="8" s="1"/>
  <c r="AF4" i="8"/>
  <c r="AA5" i="8" s="1"/>
  <c r="AD4" i="8"/>
  <c r="AC5" i="8" s="1"/>
  <c r="W4" i="8"/>
  <c r="BD3" i="8"/>
  <c r="X13" i="8" s="1"/>
  <c r="BB3" i="8"/>
  <c r="Z13" i="8" s="1"/>
  <c r="BA3" i="8"/>
  <c r="X12" i="8" s="1"/>
  <c r="AY3" i="8"/>
  <c r="Z12" i="8" s="1"/>
  <c r="AX3" i="8"/>
  <c r="X11" i="8" s="1"/>
  <c r="AV3" i="8"/>
  <c r="Z11" i="8" s="1"/>
  <c r="AU3" i="8"/>
  <c r="X10" i="8" s="1"/>
  <c r="AS3" i="8"/>
  <c r="Z10" i="8" s="1"/>
  <c r="AR3" i="8"/>
  <c r="X9" i="8" s="1"/>
  <c r="AP3" i="8"/>
  <c r="Z9" i="8" s="1"/>
  <c r="AO3" i="8"/>
  <c r="X8" i="8" s="1"/>
  <c r="AM3" i="8"/>
  <c r="Z8" i="8" s="1"/>
  <c r="AL3" i="8"/>
  <c r="X7" i="8" s="1"/>
  <c r="AJ3" i="8"/>
  <c r="Z7" i="8" s="1"/>
  <c r="AI3" i="8"/>
  <c r="X6" i="8" s="1"/>
  <c r="AG3" i="8"/>
  <c r="Z6" i="8" s="1"/>
  <c r="AF3" i="8"/>
  <c r="X5" i="8" s="1"/>
  <c r="AD3" i="8"/>
  <c r="Z5" i="8" s="1"/>
  <c r="AC3" i="8"/>
  <c r="X4" i="8" s="1"/>
  <c r="AA3" i="8"/>
  <c r="W3" i="8"/>
  <c r="AJ2" i="8"/>
  <c r="W12" i="18"/>
  <c r="AY2" i="18" s="1"/>
  <c r="BA11" i="18"/>
  <c r="AV12" i="18" s="1"/>
  <c r="AY11" i="18"/>
  <c r="AX12" i="18" s="1"/>
  <c r="W11" i="18"/>
  <c r="AV2" i="18" s="1"/>
  <c r="BA10" i="18"/>
  <c r="AS12" i="18" s="1"/>
  <c r="AY10" i="18"/>
  <c r="AU12" i="18" s="1"/>
  <c r="AX10" i="18"/>
  <c r="AS11" i="18" s="1"/>
  <c r="AV10" i="18"/>
  <c r="AU11" i="18" s="1"/>
  <c r="W10" i="18"/>
  <c r="BA9" i="18"/>
  <c r="AP12" i="18" s="1"/>
  <c r="AY9" i="18"/>
  <c r="AR12" i="18" s="1"/>
  <c r="AX9" i="18"/>
  <c r="AP11" i="18" s="1"/>
  <c r="AV9" i="18"/>
  <c r="AR11" i="18" s="1"/>
  <c r="AU9" i="18"/>
  <c r="AP10" i="18" s="1"/>
  <c r="AS9" i="18"/>
  <c r="AR10" i="18" s="1"/>
  <c r="W9" i="18"/>
  <c r="AP2" i="18" s="1"/>
  <c r="BA8" i="18"/>
  <c r="AM12" i="18" s="1"/>
  <c r="AY8" i="18"/>
  <c r="AO12" i="18" s="1"/>
  <c r="AX8" i="18"/>
  <c r="AM11" i="18" s="1"/>
  <c r="AV8" i="18"/>
  <c r="AO11" i="18" s="1"/>
  <c r="AU8" i="18"/>
  <c r="AM10" i="18" s="1"/>
  <c r="AS8" i="18"/>
  <c r="AO10" i="18" s="1"/>
  <c r="AR8" i="18"/>
  <c r="AM9" i="18" s="1"/>
  <c r="AP8" i="18"/>
  <c r="AO9" i="18" s="1"/>
  <c r="W8" i="18"/>
  <c r="AM2" i="18" s="1"/>
  <c r="BA7" i="18"/>
  <c r="AJ12" i="18" s="1"/>
  <c r="AY7" i="18"/>
  <c r="AL12" i="18" s="1"/>
  <c r="AX7" i="18"/>
  <c r="AJ11" i="18" s="1"/>
  <c r="AV7" i="18"/>
  <c r="AL11" i="18" s="1"/>
  <c r="AU7" i="18"/>
  <c r="AJ10" i="18" s="1"/>
  <c r="AS7" i="18"/>
  <c r="AL10" i="18" s="1"/>
  <c r="AR7" i="18"/>
  <c r="AJ9" i="18" s="1"/>
  <c r="AP7" i="18"/>
  <c r="AL9" i="18" s="1"/>
  <c r="AO7" i="18"/>
  <c r="AJ8" i="18" s="1"/>
  <c r="AM7" i="18"/>
  <c r="AL8" i="18" s="1"/>
  <c r="W7" i="18"/>
  <c r="AJ2" i="18" s="1"/>
  <c r="BA6" i="18"/>
  <c r="AG12" i="18" s="1"/>
  <c r="AY6" i="18"/>
  <c r="AI12" i="18" s="1"/>
  <c r="AX6" i="18"/>
  <c r="AG11" i="18" s="1"/>
  <c r="AV6" i="18"/>
  <c r="AI11" i="18" s="1"/>
  <c r="AU6" i="18"/>
  <c r="AG10" i="18" s="1"/>
  <c r="AS6" i="18"/>
  <c r="AI10" i="18" s="1"/>
  <c r="AR6" i="18"/>
  <c r="AG9" i="18" s="1"/>
  <c r="AP6" i="18"/>
  <c r="AI9" i="18" s="1"/>
  <c r="AO6" i="18"/>
  <c r="AG8" i="18" s="1"/>
  <c r="AM6" i="18"/>
  <c r="AI8" i="18" s="1"/>
  <c r="AL6" i="18"/>
  <c r="AG7" i="18" s="1"/>
  <c r="AJ6" i="18"/>
  <c r="AI7" i="18" s="1"/>
  <c r="W6" i="18"/>
  <c r="AG2" i="18" s="1"/>
  <c r="BA5" i="18"/>
  <c r="AD12" i="18" s="1"/>
  <c r="AY5" i="18"/>
  <c r="AF12" i="18" s="1"/>
  <c r="AX5" i="18"/>
  <c r="AD11" i="18" s="1"/>
  <c r="AV5" i="18"/>
  <c r="AF11" i="18" s="1"/>
  <c r="AU5" i="18"/>
  <c r="AD10" i="18" s="1"/>
  <c r="AS5" i="18"/>
  <c r="AF10" i="18" s="1"/>
  <c r="AR5" i="18"/>
  <c r="AD9" i="18" s="1"/>
  <c r="AP5" i="18"/>
  <c r="AF9" i="18" s="1"/>
  <c r="AO5" i="18"/>
  <c r="AD8" i="18" s="1"/>
  <c r="AM5" i="18"/>
  <c r="AF8" i="18" s="1"/>
  <c r="AL5" i="18"/>
  <c r="AD7" i="18" s="1"/>
  <c r="AJ5" i="18"/>
  <c r="AF7" i="18" s="1"/>
  <c r="AI5" i="18"/>
  <c r="AD6" i="18" s="1"/>
  <c r="AG5" i="18"/>
  <c r="AF6" i="18" s="1"/>
  <c r="W5" i="18"/>
  <c r="AD2" i="18" s="1"/>
  <c r="BA4" i="18"/>
  <c r="AA12" i="18" s="1"/>
  <c r="AY4" i="18"/>
  <c r="AC12" i="18" s="1"/>
  <c r="AX4" i="18"/>
  <c r="AA11" i="18" s="1"/>
  <c r="AV4" i="18"/>
  <c r="AC11" i="18" s="1"/>
  <c r="AU4" i="18"/>
  <c r="AA10" i="18" s="1"/>
  <c r="AS4" i="18"/>
  <c r="AC10" i="18" s="1"/>
  <c r="AR4" i="18"/>
  <c r="AA9" i="18" s="1"/>
  <c r="AP4" i="18"/>
  <c r="AC9" i="18" s="1"/>
  <c r="AO4" i="18"/>
  <c r="AA8" i="18" s="1"/>
  <c r="AM4" i="18"/>
  <c r="AC8" i="18" s="1"/>
  <c r="AL4" i="18"/>
  <c r="AA7" i="18" s="1"/>
  <c r="AJ4" i="18"/>
  <c r="AC7" i="18" s="1"/>
  <c r="AI4" i="18"/>
  <c r="AA6" i="18" s="1"/>
  <c r="AG4" i="18"/>
  <c r="AC6" i="18" s="1"/>
  <c r="AF4" i="18"/>
  <c r="AA5" i="18" s="1"/>
  <c r="AD4" i="18"/>
  <c r="AC5" i="18" s="1"/>
  <c r="W4" i="18"/>
  <c r="AA2" i="18" s="1"/>
  <c r="BA3" i="18"/>
  <c r="X12" i="18" s="1"/>
  <c r="AY3" i="18"/>
  <c r="Z12" i="18" s="1"/>
  <c r="AX3" i="18"/>
  <c r="X11" i="18" s="1"/>
  <c r="AV3" i="18"/>
  <c r="Z11" i="18" s="1"/>
  <c r="AU3" i="18"/>
  <c r="X10" i="18" s="1"/>
  <c r="AS3" i="18"/>
  <c r="Z10" i="18" s="1"/>
  <c r="AR3" i="18"/>
  <c r="X9" i="18" s="1"/>
  <c r="AP3" i="18"/>
  <c r="Z9" i="18" s="1"/>
  <c r="AO3" i="18"/>
  <c r="X8" i="18" s="1"/>
  <c r="AM3" i="18"/>
  <c r="Z8" i="18" s="1"/>
  <c r="AL3" i="18"/>
  <c r="X7" i="18" s="1"/>
  <c r="AJ3" i="18"/>
  <c r="Z7" i="18" s="1"/>
  <c r="AI3" i="18"/>
  <c r="X6" i="18" s="1"/>
  <c r="AG3" i="18"/>
  <c r="Z6" i="18" s="1"/>
  <c r="AF3" i="18"/>
  <c r="X5" i="18" s="1"/>
  <c r="AD3" i="18"/>
  <c r="AC3" i="18"/>
  <c r="AA3" i="18"/>
  <c r="Z4" i="18" s="1"/>
  <c r="W3" i="18"/>
  <c r="X2" i="18" s="1"/>
  <c r="AS2" i="18"/>
  <c r="W11" i="6"/>
  <c r="AV2" i="6" s="1"/>
  <c r="AX10" i="6"/>
  <c r="AS11" i="6" s="1"/>
  <c r="AV10" i="6"/>
  <c r="AU11" i="6" s="1"/>
  <c r="W10" i="6"/>
  <c r="AS2" i="6" s="1"/>
  <c r="AX9" i="6"/>
  <c r="AP11" i="6" s="1"/>
  <c r="AV9" i="6"/>
  <c r="AR11" i="6" s="1"/>
  <c r="AU9" i="6"/>
  <c r="AP10" i="6" s="1"/>
  <c r="AS9" i="6"/>
  <c r="AR10" i="6" s="1"/>
  <c r="W9" i="6"/>
  <c r="AX8" i="6"/>
  <c r="AM11" i="6" s="1"/>
  <c r="AV8" i="6"/>
  <c r="AO11" i="6" s="1"/>
  <c r="AU8" i="6"/>
  <c r="AM10" i="6" s="1"/>
  <c r="AS8" i="6"/>
  <c r="AO10" i="6" s="1"/>
  <c r="AR8" i="6"/>
  <c r="AM9" i="6" s="1"/>
  <c r="AP8" i="6"/>
  <c r="AO9" i="6" s="1"/>
  <c r="W8" i="6"/>
  <c r="AM2" i="6" s="1"/>
  <c r="AX7" i="6"/>
  <c r="AJ11" i="6" s="1"/>
  <c r="AV7" i="6"/>
  <c r="AL11" i="6" s="1"/>
  <c r="AU7" i="6"/>
  <c r="AJ10" i="6" s="1"/>
  <c r="AS7" i="6"/>
  <c r="AL10" i="6" s="1"/>
  <c r="AR7" i="6"/>
  <c r="AJ9" i="6" s="1"/>
  <c r="AP7" i="6"/>
  <c r="AL9" i="6" s="1"/>
  <c r="AO7" i="6"/>
  <c r="AJ8" i="6" s="1"/>
  <c r="AM7" i="6"/>
  <c r="AL8" i="6" s="1"/>
  <c r="W7" i="6"/>
  <c r="AJ2" i="6" s="1"/>
  <c r="AX6" i="6"/>
  <c r="AG11" i="6" s="1"/>
  <c r="AV6" i="6"/>
  <c r="AI11" i="6" s="1"/>
  <c r="AU6" i="6"/>
  <c r="AG10" i="6" s="1"/>
  <c r="AS6" i="6"/>
  <c r="AI10" i="6" s="1"/>
  <c r="AR6" i="6"/>
  <c r="AG9" i="6" s="1"/>
  <c r="AP6" i="6"/>
  <c r="AI9" i="6" s="1"/>
  <c r="AO6" i="6"/>
  <c r="AG8" i="6" s="1"/>
  <c r="AM6" i="6"/>
  <c r="AI8" i="6" s="1"/>
  <c r="AL6" i="6"/>
  <c r="AG7" i="6" s="1"/>
  <c r="AJ6" i="6"/>
  <c r="AC9" i="6" s="1"/>
  <c r="W6" i="6"/>
  <c r="AG2" i="6" s="1"/>
  <c r="AX5" i="6"/>
  <c r="AD11" i="6" s="1"/>
  <c r="AV5" i="6"/>
  <c r="AF11" i="6" s="1"/>
  <c r="AU5" i="6"/>
  <c r="AD10" i="6" s="1"/>
  <c r="AS5" i="6"/>
  <c r="AF10" i="6" s="1"/>
  <c r="AR5" i="6"/>
  <c r="AD9" i="6" s="1"/>
  <c r="AP5" i="6"/>
  <c r="AF9" i="6" s="1"/>
  <c r="AO5" i="6"/>
  <c r="AD8" i="6" s="1"/>
  <c r="AM5" i="6"/>
  <c r="AF8" i="6" s="1"/>
  <c r="AL5" i="6"/>
  <c r="AD7" i="6" s="1"/>
  <c r="AJ5" i="6"/>
  <c r="AF7" i="6" s="1"/>
  <c r="AI5" i="6"/>
  <c r="AD6" i="6" s="1"/>
  <c r="AG5" i="6"/>
  <c r="AF6" i="6" s="1"/>
  <c r="W5" i="6"/>
  <c r="AX4" i="6"/>
  <c r="AA11" i="6" s="1"/>
  <c r="AV4" i="6"/>
  <c r="AC11" i="6" s="1"/>
  <c r="AU4" i="6"/>
  <c r="AA10" i="6" s="1"/>
  <c r="AS4" i="6"/>
  <c r="AC10" i="6" s="1"/>
  <c r="AR4" i="6"/>
  <c r="AA9" i="6" s="1"/>
  <c r="AP4" i="6"/>
  <c r="AO4" i="6"/>
  <c r="AA8" i="6" s="1"/>
  <c r="AM4" i="6"/>
  <c r="AL4" i="6"/>
  <c r="AA7" i="6" s="1"/>
  <c r="AJ4" i="6"/>
  <c r="AC7" i="6" s="1"/>
  <c r="AI4" i="6"/>
  <c r="AA6" i="6" s="1"/>
  <c r="AG4" i="6"/>
  <c r="AC6" i="6" s="1"/>
  <c r="AF4" i="6"/>
  <c r="AA5" i="6" s="1"/>
  <c r="AD4" i="6"/>
  <c r="AC5" i="6" s="1"/>
  <c r="W4" i="6"/>
  <c r="AA2" i="6" s="1"/>
  <c r="AX3" i="6"/>
  <c r="X11" i="6" s="1"/>
  <c r="AV3" i="6"/>
  <c r="Z11" i="6" s="1"/>
  <c r="AU3" i="6"/>
  <c r="X10" i="6" s="1"/>
  <c r="AS3" i="6"/>
  <c r="Z10" i="6" s="1"/>
  <c r="AR3" i="6"/>
  <c r="X9" i="6" s="1"/>
  <c r="AP3" i="6"/>
  <c r="Z9" i="6" s="1"/>
  <c r="AO3" i="6"/>
  <c r="X8" i="6" s="1"/>
  <c r="AM3" i="6"/>
  <c r="Z8" i="6" s="1"/>
  <c r="AL3" i="6"/>
  <c r="X7" i="6" s="1"/>
  <c r="AJ3" i="6"/>
  <c r="Z7" i="6" s="1"/>
  <c r="AI3" i="6"/>
  <c r="X6" i="6" s="1"/>
  <c r="AG3" i="6"/>
  <c r="Z6" i="6" s="1"/>
  <c r="AF3" i="6"/>
  <c r="X5" i="6" s="1"/>
  <c r="AD3" i="6"/>
  <c r="Z5" i="6" s="1"/>
  <c r="AC3" i="6"/>
  <c r="X4" i="6" s="1"/>
  <c r="AA3" i="6"/>
  <c r="Z4" i="6" s="1"/>
  <c r="W3" i="6"/>
  <c r="AP2" i="6"/>
  <c r="AD2" i="6"/>
  <c r="X2" i="6"/>
  <c r="T17" i="5"/>
  <c r="AP2" i="5" s="1"/>
  <c r="AR16" i="5"/>
  <c r="AM18" i="5" s="1"/>
  <c r="AP16" i="5"/>
  <c r="AO18" i="5" s="1"/>
  <c r="AR15" i="5"/>
  <c r="AM17" i="5" s="1"/>
  <c r="AP15" i="5"/>
  <c r="AO17" i="5" s="1"/>
  <c r="T15" i="5"/>
  <c r="AR14" i="5"/>
  <c r="AJ18" i="5" s="1"/>
  <c r="AP14" i="5"/>
  <c r="AL18" i="5" s="1"/>
  <c r="AO14" i="5"/>
  <c r="AJ16" i="5" s="1"/>
  <c r="AM14" i="5"/>
  <c r="AL16" i="5" s="1"/>
  <c r="AR13" i="5"/>
  <c r="AJ17" i="5" s="1"/>
  <c r="AP13" i="5"/>
  <c r="AL17" i="5" s="1"/>
  <c r="AO13" i="5"/>
  <c r="AJ15" i="5" s="1"/>
  <c r="AM13" i="5"/>
  <c r="AL15" i="5" s="1"/>
  <c r="T13" i="5"/>
  <c r="AJ2" i="5" s="1"/>
  <c r="AR12" i="5"/>
  <c r="AG18" i="5" s="1"/>
  <c r="AP12" i="5"/>
  <c r="AI18" i="5" s="1"/>
  <c r="AO12" i="5"/>
  <c r="AG16" i="5" s="1"/>
  <c r="AM12" i="5"/>
  <c r="AI16" i="5" s="1"/>
  <c r="AL12" i="5"/>
  <c r="AG14" i="5" s="1"/>
  <c r="AJ12" i="5"/>
  <c r="AI14" i="5" s="1"/>
  <c r="AR11" i="5"/>
  <c r="AG17" i="5" s="1"/>
  <c r="AP11" i="5"/>
  <c r="AI17" i="5" s="1"/>
  <c r="AO11" i="5"/>
  <c r="AG15" i="5" s="1"/>
  <c r="AM11" i="5"/>
  <c r="AI15" i="5" s="1"/>
  <c r="AL11" i="5"/>
  <c r="AG13" i="5" s="1"/>
  <c r="AJ11" i="5"/>
  <c r="AI13" i="5" s="1"/>
  <c r="T11" i="5"/>
  <c r="AG2" i="5" s="1"/>
  <c r="AR10" i="5"/>
  <c r="AD18" i="5" s="1"/>
  <c r="AP10" i="5"/>
  <c r="AF18" i="5" s="1"/>
  <c r="AO10" i="5"/>
  <c r="AD16" i="5" s="1"/>
  <c r="AM10" i="5"/>
  <c r="AF16" i="5" s="1"/>
  <c r="AL10" i="5"/>
  <c r="AD14" i="5" s="1"/>
  <c r="AJ10" i="5"/>
  <c r="AF14" i="5" s="1"/>
  <c r="AI10" i="5"/>
  <c r="AD12" i="5" s="1"/>
  <c r="AG10" i="5"/>
  <c r="AF12" i="5" s="1"/>
  <c r="AR9" i="5"/>
  <c r="AD17" i="5" s="1"/>
  <c r="AP9" i="5"/>
  <c r="AF17" i="5" s="1"/>
  <c r="AO9" i="5"/>
  <c r="AD15" i="5" s="1"/>
  <c r="AM9" i="5"/>
  <c r="AF15" i="5" s="1"/>
  <c r="AL9" i="5"/>
  <c r="AD13" i="5" s="1"/>
  <c r="AJ9" i="5"/>
  <c r="AF13" i="5" s="1"/>
  <c r="AI9" i="5"/>
  <c r="AD11" i="5" s="1"/>
  <c r="AG9" i="5"/>
  <c r="AF11" i="5" s="1"/>
  <c r="T9" i="5"/>
  <c r="AD2" i="5" s="1"/>
  <c r="AR8" i="5"/>
  <c r="AA18" i="5" s="1"/>
  <c r="AP8" i="5"/>
  <c r="AC18" i="5" s="1"/>
  <c r="AO8" i="5"/>
  <c r="AA16" i="5" s="1"/>
  <c r="AM8" i="5"/>
  <c r="AC16" i="5" s="1"/>
  <c r="AL8" i="5"/>
  <c r="AA14" i="5" s="1"/>
  <c r="AJ8" i="5"/>
  <c r="AC14" i="5" s="1"/>
  <c r="AI8" i="5"/>
  <c r="AA12" i="5" s="1"/>
  <c r="AG8" i="5"/>
  <c r="AC12" i="5" s="1"/>
  <c r="AF8" i="5"/>
  <c r="AA10" i="5" s="1"/>
  <c r="AD8" i="5"/>
  <c r="AC10" i="5" s="1"/>
  <c r="AR7" i="5"/>
  <c r="AA17" i="5" s="1"/>
  <c r="AP7" i="5"/>
  <c r="AC17" i="5" s="1"/>
  <c r="AO7" i="5"/>
  <c r="AA15" i="5" s="1"/>
  <c r="AM7" i="5"/>
  <c r="AC15" i="5" s="1"/>
  <c r="AL7" i="5"/>
  <c r="AA13" i="5" s="1"/>
  <c r="AJ7" i="5"/>
  <c r="AC13" i="5" s="1"/>
  <c r="AI7" i="5"/>
  <c r="AA11" i="5" s="1"/>
  <c r="AG7" i="5"/>
  <c r="AC11" i="5" s="1"/>
  <c r="AF7" i="5"/>
  <c r="AA9" i="5" s="1"/>
  <c r="AD7" i="5"/>
  <c r="AC9" i="5" s="1"/>
  <c r="T7" i="5"/>
  <c r="AR6" i="5"/>
  <c r="X18" i="5" s="1"/>
  <c r="AP6" i="5"/>
  <c r="Z18" i="5" s="1"/>
  <c r="AO6" i="5"/>
  <c r="X16" i="5" s="1"/>
  <c r="AM6" i="5"/>
  <c r="Z16" i="5" s="1"/>
  <c r="AL6" i="5"/>
  <c r="X14" i="5" s="1"/>
  <c r="AJ6" i="5"/>
  <c r="Z14" i="5" s="1"/>
  <c r="AI6" i="5"/>
  <c r="X12" i="5" s="1"/>
  <c r="AG6" i="5"/>
  <c r="Z12" i="5" s="1"/>
  <c r="AF6" i="5"/>
  <c r="X10" i="5" s="1"/>
  <c r="AD6" i="5"/>
  <c r="Z10" i="5" s="1"/>
  <c r="AC6" i="5"/>
  <c r="X8" i="5" s="1"/>
  <c r="AA6" i="5"/>
  <c r="Z8" i="5" s="1"/>
  <c r="AR5" i="5"/>
  <c r="X17" i="5" s="1"/>
  <c r="AP5" i="5"/>
  <c r="Z17" i="5" s="1"/>
  <c r="AO5" i="5"/>
  <c r="X15" i="5" s="1"/>
  <c r="AM5" i="5"/>
  <c r="Z15" i="5" s="1"/>
  <c r="AL5" i="5"/>
  <c r="X13" i="5" s="1"/>
  <c r="AJ5" i="5"/>
  <c r="Z13" i="5" s="1"/>
  <c r="AI5" i="5"/>
  <c r="X11" i="5" s="1"/>
  <c r="AG5" i="5"/>
  <c r="Z11" i="5" s="1"/>
  <c r="AF5" i="5"/>
  <c r="X9" i="5" s="1"/>
  <c r="AD5" i="5"/>
  <c r="Z9" i="5" s="1"/>
  <c r="AC5" i="5"/>
  <c r="X7" i="5" s="1"/>
  <c r="AA5" i="5"/>
  <c r="Z7" i="5" s="1"/>
  <c r="T5" i="5"/>
  <c r="X2" i="5" s="1"/>
  <c r="AR4" i="5"/>
  <c r="U18" i="5" s="1"/>
  <c r="AP4" i="5"/>
  <c r="W18" i="5" s="1"/>
  <c r="AO4" i="5"/>
  <c r="U16" i="5" s="1"/>
  <c r="AM4" i="5"/>
  <c r="W16" i="5" s="1"/>
  <c r="AL4" i="5"/>
  <c r="U14" i="5" s="1"/>
  <c r="AJ4" i="5"/>
  <c r="W14" i="5" s="1"/>
  <c r="AI4" i="5"/>
  <c r="U12" i="5" s="1"/>
  <c r="AG4" i="5"/>
  <c r="W12" i="5" s="1"/>
  <c r="AF4" i="5"/>
  <c r="U10" i="5" s="1"/>
  <c r="AD4" i="5"/>
  <c r="W10" i="5" s="1"/>
  <c r="AC4" i="5"/>
  <c r="U8" i="5" s="1"/>
  <c r="AA4" i="5"/>
  <c r="W8" i="5" s="1"/>
  <c r="Z4" i="5"/>
  <c r="U6" i="5" s="1"/>
  <c r="X4" i="5"/>
  <c r="W6" i="5" s="1"/>
  <c r="AR3" i="5"/>
  <c r="U17" i="5" s="1"/>
  <c r="AP3" i="5"/>
  <c r="W17" i="5" s="1"/>
  <c r="AO3" i="5"/>
  <c r="U15" i="5" s="1"/>
  <c r="AM3" i="5"/>
  <c r="W15" i="5" s="1"/>
  <c r="AL3" i="5"/>
  <c r="U13" i="5" s="1"/>
  <c r="AJ3" i="5"/>
  <c r="W13" i="5" s="1"/>
  <c r="AI3" i="5"/>
  <c r="U11" i="5" s="1"/>
  <c r="AG3" i="5"/>
  <c r="W11" i="5" s="1"/>
  <c r="AF3" i="5"/>
  <c r="U9" i="5" s="1"/>
  <c r="AD3" i="5"/>
  <c r="W9" i="5" s="1"/>
  <c r="AC3" i="5"/>
  <c r="U7" i="5" s="1"/>
  <c r="AA3" i="5"/>
  <c r="W7" i="5" s="1"/>
  <c r="Z3" i="5"/>
  <c r="X3" i="5"/>
  <c r="W5" i="5" s="1"/>
  <c r="T3" i="5"/>
  <c r="U2" i="5" s="1"/>
  <c r="AM2" i="5"/>
  <c r="AA2" i="5"/>
  <c r="T10" i="16"/>
  <c r="AP2" i="16" s="1"/>
  <c r="AR9" i="16"/>
  <c r="AM10" i="16" s="1"/>
  <c r="AP9" i="16"/>
  <c r="AO10" i="16" s="1"/>
  <c r="T9" i="16"/>
  <c r="AM2" i="16" s="1"/>
  <c r="AR8" i="16"/>
  <c r="AJ10" i="16" s="1"/>
  <c r="AP8" i="16"/>
  <c r="AL10" i="16" s="1"/>
  <c r="AO8" i="16"/>
  <c r="AJ9" i="16" s="1"/>
  <c r="AM8" i="16"/>
  <c r="AL9" i="16" s="1"/>
  <c r="T8" i="16"/>
  <c r="AJ2" i="16" s="1"/>
  <c r="AR7" i="16"/>
  <c r="AG10" i="16" s="1"/>
  <c r="AP7" i="16"/>
  <c r="AI10" i="16" s="1"/>
  <c r="AO7" i="16"/>
  <c r="AG9" i="16" s="1"/>
  <c r="AM7" i="16"/>
  <c r="AI9" i="16" s="1"/>
  <c r="AL7" i="16"/>
  <c r="AG8" i="16" s="1"/>
  <c r="AJ7" i="16"/>
  <c r="AI8" i="16" s="1"/>
  <c r="T7" i="16"/>
  <c r="AG2" i="16" s="1"/>
  <c r="AR6" i="16"/>
  <c r="AD10" i="16" s="1"/>
  <c r="AP6" i="16"/>
  <c r="AF10" i="16" s="1"/>
  <c r="AO6" i="16"/>
  <c r="AD9" i="16" s="1"/>
  <c r="AM6" i="16"/>
  <c r="AF9" i="16" s="1"/>
  <c r="AL6" i="16"/>
  <c r="AD8" i="16" s="1"/>
  <c r="AJ6" i="16"/>
  <c r="AF8" i="16" s="1"/>
  <c r="AI6" i="16"/>
  <c r="AD7" i="16" s="1"/>
  <c r="AG6" i="16"/>
  <c r="AF7" i="16" s="1"/>
  <c r="T6" i="16"/>
  <c r="AR5" i="16"/>
  <c r="AA10" i="16" s="1"/>
  <c r="AP5" i="16"/>
  <c r="AC10" i="16" s="1"/>
  <c r="AO5" i="16"/>
  <c r="AA9" i="16" s="1"/>
  <c r="AM5" i="16"/>
  <c r="AC9" i="16" s="1"/>
  <c r="AL5" i="16"/>
  <c r="AA8" i="16" s="1"/>
  <c r="AJ5" i="16"/>
  <c r="AC8" i="16" s="1"/>
  <c r="AI5" i="16"/>
  <c r="AA7" i="16" s="1"/>
  <c r="AG5" i="16"/>
  <c r="AC7" i="16" s="1"/>
  <c r="AF5" i="16"/>
  <c r="AA6" i="16" s="1"/>
  <c r="AD5" i="16"/>
  <c r="AC6" i="16" s="1"/>
  <c r="T5" i="16"/>
  <c r="AA2" i="16" s="1"/>
  <c r="AR4" i="16"/>
  <c r="X10" i="16" s="1"/>
  <c r="AP4" i="16"/>
  <c r="Z10" i="16" s="1"/>
  <c r="AO4" i="16"/>
  <c r="X9" i="16" s="1"/>
  <c r="AM4" i="16"/>
  <c r="Z9" i="16" s="1"/>
  <c r="AL4" i="16"/>
  <c r="X8" i="16" s="1"/>
  <c r="AJ4" i="16"/>
  <c r="Z8" i="16" s="1"/>
  <c r="AI4" i="16"/>
  <c r="X7" i="16" s="1"/>
  <c r="AG4" i="16"/>
  <c r="Z7" i="16" s="1"/>
  <c r="AF4" i="16"/>
  <c r="X6" i="16" s="1"/>
  <c r="AD4" i="16"/>
  <c r="Z6" i="16" s="1"/>
  <c r="AC4" i="16"/>
  <c r="X5" i="16" s="1"/>
  <c r="AA4" i="16"/>
  <c r="Z5" i="16" s="1"/>
  <c r="T4" i="16"/>
  <c r="X2" i="16" s="1"/>
  <c r="AR3" i="16"/>
  <c r="U10" i="16" s="1"/>
  <c r="AP3" i="16"/>
  <c r="W10" i="16" s="1"/>
  <c r="AO3" i="16"/>
  <c r="U9" i="16" s="1"/>
  <c r="AM3" i="16"/>
  <c r="W9" i="16" s="1"/>
  <c r="AL3" i="16"/>
  <c r="U8" i="16" s="1"/>
  <c r="AJ3" i="16"/>
  <c r="W8" i="16" s="1"/>
  <c r="AI3" i="16"/>
  <c r="U7" i="16" s="1"/>
  <c r="AG3" i="16"/>
  <c r="W7" i="16" s="1"/>
  <c r="AF3" i="16"/>
  <c r="U6" i="16" s="1"/>
  <c r="AD3" i="16"/>
  <c r="W6" i="16" s="1"/>
  <c r="AC3" i="16"/>
  <c r="U5" i="16" s="1"/>
  <c r="AA3" i="16"/>
  <c r="W5" i="16" s="1"/>
  <c r="Z3" i="16"/>
  <c r="X3" i="16"/>
  <c r="W4" i="16" s="1"/>
  <c r="T3" i="16"/>
  <c r="U2" i="16" s="1"/>
  <c r="AD2" i="16"/>
  <c r="T15" i="3"/>
  <c r="AM2" i="3" s="1"/>
  <c r="AO14" i="3"/>
  <c r="AJ16" i="3" s="1"/>
  <c r="AM14" i="3"/>
  <c r="AL16" i="3" s="1"/>
  <c r="AI14" i="3"/>
  <c r="AO13" i="3"/>
  <c r="AJ15" i="3" s="1"/>
  <c r="AM13" i="3"/>
  <c r="AL15" i="3" s="1"/>
  <c r="T13" i="3"/>
  <c r="AJ2" i="3" s="1"/>
  <c r="AO12" i="3"/>
  <c r="AG16" i="3" s="1"/>
  <c r="AM12" i="3"/>
  <c r="AI16" i="3" s="1"/>
  <c r="AL12" i="3"/>
  <c r="AG14" i="3" s="1"/>
  <c r="AJ12" i="3"/>
  <c r="AO11" i="3"/>
  <c r="AG15" i="3" s="1"/>
  <c r="AM11" i="3"/>
  <c r="AI15" i="3" s="1"/>
  <c r="AL11" i="3"/>
  <c r="AG13" i="3" s="1"/>
  <c r="AJ11" i="3"/>
  <c r="AI13" i="3" s="1"/>
  <c r="T11" i="3"/>
  <c r="AG2" i="3" s="1"/>
  <c r="AO10" i="3"/>
  <c r="AD16" i="3" s="1"/>
  <c r="AM10" i="3"/>
  <c r="AF16" i="3" s="1"/>
  <c r="AL10" i="3"/>
  <c r="AD14" i="3" s="1"/>
  <c r="AJ10" i="3"/>
  <c r="AF14" i="3" s="1"/>
  <c r="AI10" i="3"/>
  <c r="AD12" i="3" s="1"/>
  <c r="AG10" i="3"/>
  <c r="AF12" i="3" s="1"/>
  <c r="AO9" i="3"/>
  <c r="AD15" i="3" s="1"/>
  <c r="AM9" i="3"/>
  <c r="AF15" i="3" s="1"/>
  <c r="AL9" i="3"/>
  <c r="AD13" i="3" s="1"/>
  <c r="AJ9" i="3"/>
  <c r="AF13" i="3" s="1"/>
  <c r="AI9" i="3"/>
  <c r="AD11" i="3" s="1"/>
  <c r="AG9" i="3"/>
  <c r="AF11" i="3" s="1"/>
  <c r="T9" i="3"/>
  <c r="AD2" i="3" s="1"/>
  <c r="AO8" i="3"/>
  <c r="AA16" i="3" s="1"/>
  <c r="AM8" i="3"/>
  <c r="AC16" i="3" s="1"/>
  <c r="AL8" i="3"/>
  <c r="AA14" i="3" s="1"/>
  <c r="AJ8" i="3"/>
  <c r="AC14" i="3" s="1"/>
  <c r="AI8" i="3"/>
  <c r="AA12" i="3" s="1"/>
  <c r="AG8" i="3"/>
  <c r="AC12" i="3" s="1"/>
  <c r="AF8" i="3"/>
  <c r="AA10" i="3" s="1"/>
  <c r="AD8" i="3"/>
  <c r="AC10" i="3" s="1"/>
  <c r="AO7" i="3"/>
  <c r="AA15" i="3" s="1"/>
  <c r="AM7" i="3"/>
  <c r="AC15" i="3" s="1"/>
  <c r="AL7" i="3"/>
  <c r="AA13" i="3" s="1"/>
  <c r="AJ7" i="3"/>
  <c r="AC13" i="3" s="1"/>
  <c r="AI7" i="3"/>
  <c r="AA11" i="3" s="1"/>
  <c r="AG7" i="3"/>
  <c r="AC11" i="3" s="1"/>
  <c r="AF7" i="3"/>
  <c r="AA9" i="3" s="1"/>
  <c r="AD7" i="3"/>
  <c r="AC9" i="3" s="1"/>
  <c r="T7" i="3"/>
  <c r="AA2" i="3" s="1"/>
  <c r="AO6" i="3"/>
  <c r="X16" i="3" s="1"/>
  <c r="AM6" i="3"/>
  <c r="Z16" i="3" s="1"/>
  <c r="AL6" i="3"/>
  <c r="X14" i="3" s="1"/>
  <c r="AJ6" i="3"/>
  <c r="Z14" i="3" s="1"/>
  <c r="AI6" i="3"/>
  <c r="X12" i="3" s="1"/>
  <c r="AG6" i="3"/>
  <c r="Z12" i="3" s="1"/>
  <c r="AF6" i="3"/>
  <c r="X10" i="3" s="1"/>
  <c r="AD6" i="3"/>
  <c r="Z10" i="3" s="1"/>
  <c r="AC6" i="3"/>
  <c r="X8" i="3" s="1"/>
  <c r="AA6" i="3"/>
  <c r="Z8" i="3" s="1"/>
  <c r="AO5" i="3"/>
  <c r="X15" i="3" s="1"/>
  <c r="AM5" i="3"/>
  <c r="Z15" i="3" s="1"/>
  <c r="AL5" i="3"/>
  <c r="X13" i="3" s="1"/>
  <c r="AJ5" i="3"/>
  <c r="Z13" i="3" s="1"/>
  <c r="AI5" i="3"/>
  <c r="X11" i="3" s="1"/>
  <c r="AG5" i="3"/>
  <c r="Z11" i="3" s="1"/>
  <c r="AF5" i="3"/>
  <c r="X9" i="3" s="1"/>
  <c r="AD5" i="3"/>
  <c r="Z9" i="3" s="1"/>
  <c r="AC5" i="3"/>
  <c r="X7" i="3" s="1"/>
  <c r="AA5" i="3"/>
  <c r="Z7" i="3" s="1"/>
  <c r="T5" i="3"/>
  <c r="X2" i="3" s="1"/>
  <c r="AO4" i="3"/>
  <c r="U16" i="3" s="1"/>
  <c r="AM4" i="3"/>
  <c r="W16" i="3" s="1"/>
  <c r="AL4" i="3"/>
  <c r="U14" i="3" s="1"/>
  <c r="AJ4" i="3"/>
  <c r="W14" i="3" s="1"/>
  <c r="AI4" i="3"/>
  <c r="U12" i="3" s="1"/>
  <c r="AG4" i="3"/>
  <c r="W12" i="3" s="1"/>
  <c r="AF4" i="3"/>
  <c r="U10" i="3" s="1"/>
  <c r="AD4" i="3"/>
  <c r="W10" i="3" s="1"/>
  <c r="AC4" i="3"/>
  <c r="U8" i="3" s="1"/>
  <c r="AA4" i="3"/>
  <c r="W8" i="3" s="1"/>
  <c r="Z4" i="3"/>
  <c r="U6" i="3" s="1"/>
  <c r="X4" i="3"/>
  <c r="W6" i="3" s="1"/>
  <c r="AO3" i="3"/>
  <c r="U15" i="3" s="1"/>
  <c r="AM3" i="3"/>
  <c r="W15" i="3" s="1"/>
  <c r="AL3" i="3"/>
  <c r="U13" i="3" s="1"/>
  <c r="AJ3" i="3"/>
  <c r="W13" i="3" s="1"/>
  <c r="AI3" i="3"/>
  <c r="U11" i="3" s="1"/>
  <c r="AG3" i="3"/>
  <c r="W11" i="3" s="1"/>
  <c r="AF3" i="3"/>
  <c r="U9" i="3" s="1"/>
  <c r="AD3" i="3"/>
  <c r="W9" i="3" s="1"/>
  <c r="AC3" i="3"/>
  <c r="U7" i="3" s="1"/>
  <c r="AA3" i="3"/>
  <c r="W7" i="3" s="1"/>
  <c r="Z3" i="3"/>
  <c r="X3" i="3"/>
  <c r="T3" i="3"/>
  <c r="U2" i="3" s="1"/>
  <c r="N9" i="15"/>
  <c r="AI8" i="15"/>
  <c r="AD9" i="15" s="1"/>
  <c r="AG8" i="15"/>
  <c r="AF9" i="15" s="1"/>
  <c r="N8" i="15"/>
  <c r="AI7" i="15"/>
  <c r="AA9" i="15" s="1"/>
  <c r="AG7" i="15"/>
  <c r="AC9" i="15" s="1"/>
  <c r="AF7" i="15"/>
  <c r="AA8" i="15" s="1"/>
  <c r="AD7" i="15"/>
  <c r="AC8" i="15" s="1"/>
  <c r="N7" i="15"/>
  <c r="AA2" i="15" s="1"/>
  <c r="AI6" i="15"/>
  <c r="X9" i="15" s="1"/>
  <c r="AG6" i="15"/>
  <c r="Z9" i="15" s="1"/>
  <c r="AF6" i="15"/>
  <c r="X8" i="15" s="1"/>
  <c r="AD6" i="15"/>
  <c r="Z8" i="15" s="1"/>
  <c r="AC6" i="15"/>
  <c r="X7" i="15" s="1"/>
  <c r="AA6" i="15"/>
  <c r="Z7" i="15" s="1"/>
  <c r="N6" i="15"/>
  <c r="X2" i="15" s="1"/>
  <c r="AI5" i="15"/>
  <c r="U9" i="15" s="1"/>
  <c r="AG5" i="15"/>
  <c r="W9" i="15" s="1"/>
  <c r="AF5" i="15"/>
  <c r="U8" i="15" s="1"/>
  <c r="AD5" i="15"/>
  <c r="W8" i="15" s="1"/>
  <c r="AC5" i="15"/>
  <c r="U7" i="15" s="1"/>
  <c r="AA5" i="15"/>
  <c r="W7" i="15" s="1"/>
  <c r="Z5" i="15"/>
  <c r="U6" i="15" s="1"/>
  <c r="X5" i="15"/>
  <c r="W6" i="15" s="1"/>
  <c r="N5" i="15"/>
  <c r="U2" i="15" s="1"/>
  <c r="AI4" i="15"/>
  <c r="R9" i="15" s="1"/>
  <c r="AG4" i="15"/>
  <c r="T9" i="15" s="1"/>
  <c r="AF4" i="15"/>
  <c r="R8" i="15" s="1"/>
  <c r="AD4" i="15"/>
  <c r="T8" i="15" s="1"/>
  <c r="AC4" i="15"/>
  <c r="R7" i="15" s="1"/>
  <c r="AA4" i="15"/>
  <c r="T7" i="15" s="1"/>
  <c r="Z4" i="15"/>
  <c r="R6" i="15" s="1"/>
  <c r="X4" i="15"/>
  <c r="T6" i="15" s="1"/>
  <c r="W4" i="15"/>
  <c r="R5" i="15" s="1"/>
  <c r="U4" i="15"/>
  <c r="T5" i="15" s="1"/>
  <c r="N4" i="15"/>
  <c r="AI3" i="15"/>
  <c r="O9" i="15" s="1"/>
  <c r="AG3" i="15"/>
  <c r="Q9" i="15" s="1"/>
  <c r="AF3" i="15"/>
  <c r="O8" i="15" s="1"/>
  <c r="AD3" i="15"/>
  <c r="Q8" i="15" s="1"/>
  <c r="AC3" i="15"/>
  <c r="O7" i="15" s="1"/>
  <c r="AA3" i="15"/>
  <c r="Q7" i="15" s="1"/>
  <c r="Z3" i="15"/>
  <c r="O6" i="15" s="1"/>
  <c r="X3" i="15"/>
  <c r="Q6" i="15" s="1"/>
  <c r="W3" i="15"/>
  <c r="O5" i="15" s="1"/>
  <c r="U3" i="15"/>
  <c r="Q5" i="15" s="1"/>
  <c r="T3" i="15"/>
  <c r="O4" i="15" s="1"/>
  <c r="R3" i="15"/>
  <c r="N3" i="15"/>
  <c r="O2" i="15" s="1"/>
  <c r="AG2" i="15"/>
  <c r="AD2" i="15"/>
  <c r="R2" i="15"/>
  <c r="N13" i="17"/>
  <c r="AD2" i="17" s="1"/>
  <c r="AF12" i="17"/>
  <c r="AA14" i="17" s="1"/>
  <c r="AD12" i="17"/>
  <c r="AC14" i="17" s="1"/>
  <c r="AF11" i="17"/>
  <c r="AA13" i="17" s="1"/>
  <c r="AD11" i="17"/>
  <c r="AC13" i="17" s="1"/>
  <c r="N11" i="17"/>
  <c r="AA2" i="17" s="1"/>
  <c r="AF10" i="17"/>
  <c r="X14" i="17" s="1"/>
  <c r="AD10" i="17"/>
  <c r="Z14" i="17" s="1"/>
  <c r="AC10" i="17"/>
  <c r="X12" i="17" s="1"/>
  <c r="AA10" i="17"/>
  <c r="Z12" i="17" s="1"/>
  <c r="AF9" i="17"/>
  <c r="X13" i="17" s="1"/>
  <c r="AD9" i="17"/>
  <c r="Z13" i="17" s="1"/>
  <c r="AC9" i="17"/>
  <c r="X11" i="17" s="1"/>
  <c r="AA9" i="17"/>
  <c r="Z11" i="17" s="1"/>
  <c r="N9" i="17"/>
  <c r="X2" i="17" s="1"/>
  <c r="AF8" i="17"/>
  <c r="U14" i="17" s="1"/>
  <c r="AD8" i="17"/>
  <c r="W14" i="17" s="1"/>
  <c r="AC8" i="17"/>
  <c r="U12" i="17" s="1"/>
  <c r="AA8" i="17"/>
  <c r="W12" i="17" s="1"/>
  <c r="Z8" i="17"/>
  <c r="U10" i="17" s="1"/>
  <c r="X8" i="17"/>
  <c r="W10" i="17" s="1"/>
  <c r="AF7" i="17"/>
  <c r="U13" i="17" s="1"/>
  <c r="AD7" i="17"/>
  <c r="W13" i="17" s="1"/>
  <c r="AC7" i="17"/>
  <c r="U11" i="17" s="1"/>
  <c r="AA7" i="17"/>
  <c r="W11" i="17" s="1"/>
  <c r="Z7" i="17"/>
  <c r="U9" i="17" s="1"/>
  <c r="X7" i="17"/>
  <c r="W9" i="17" s="1"/>
  <c r="N7" i="17"/>
  <c r="U2" i="17" s="1"/>
  <c r="AF6" i="17"/>
  <c r="R14" i="17" s="1"/>
  <c r="AD6" i="17"/>
  <c r="T14" i="17" s="1"/>
  <c r="AC6" i="17"/>
  <c r="R12" i="17" s="1"/>
  <c r="AA6" i="17"/>
  <c r="T12" i="17" s="1"/>
  <c r="Z6" i="17"/>
  <c r="R10" i="17" s="1"/>
  <c r="X6" i="17"/>
  <c r="T10" i="17" s="1"/>
  <c r="W6" i="17"/>
  <c r="R8" i="17" s="1"/>
  <c r="U6" i="17"/>
  <c r="T8" i="17" s="1"/>
  <c r="AF5" i="17"/>
  <c r="R13" i="17" s="1"/>
  <c r="AD5" i="17"/>
  <c r="T13" i="17" s="1"/>
  <c r="AC5" i="17"/>
  <c r="R11" i="17" s="1"/>
  <c r="AA5" i="17"/>
  <c r="T11" i="17" s="1"/>
  <c r="Z5" i="17"/>
  <c r="R9" i="17" s="1"/>
  <c r="X5" i="17"/>
  <c r="T9" i="17" s="1"/>
  <c r="W5" i="17"/>
  <c r="R7" i="17" s="1"/>
  <c r="U5" i="17"/>
  <c r="N5" i="17"/>
  <c r="R2" i="17" s="1"/>
  <c r="AF4" i="17"/>
  <c r="O14" i="17" s="1"/>
  <c r="AD4" i="17"/>
  <c r="Q14" i="17" s="1"/>
  <c r="AC4" i="17"/>
  <c r="O12" i="17" s="1"/>
  <c r="AA4" i="17"/>
  <c r="Q12" i="17" s="1"/>
  <c r="Z4" i="17"/>
  <c r="O10" i="17" s="1"/>
  <c r="X4" i="17"/>
  <c r="Q10" i="17" s="1"/>
  <c r="W4" i="17"/>
  <c r="O8" i="17" s="1"/>
  <c r="U4" i="17"/>
  <c r="Q8" i="17" s="1"/>
  <c r="T4" i="17"/>
  <c r="R4" i="17"/>
  <c r="Q6" i="17" s="1"/>
  <c r="AF3" i="17"/>
  <c r="O13" i="17" s="1"/>
  <c r="AD3" i="17"/>
  <c r="Q13" i="17" s="1"/>
  <c r="AC3" i="17"/>
  <c r="O11" i="17" s="1"/>
  <c r="AA3" i="17"/>
  <c r="Q11" i="17" s="1"/>
  <c r="Z3" i="17"/>
  <c r="O9" i="17" s="1"/>
  <c r="X3" i="17"/>
  <c r="Q9" i="17" s="1"/>
  <c r="W3" i="17"/>
  <c r="O7" i="17" s="1"/>
  <c r="U3" i="17"/>
  <c r="Q7" i="17" s="1"/>
  <c r="T3" i="17"/>
  <c r="O5" i="17" s="1"/>
  <c r="R3" i="17"/>
  <c r="N3" i="17"/>
  <c r="O2" i="17" s="1"/>
  <c r="N8" i="13"/>
  <c r="AD2" i="13" s="1"/>
  <c r="AF7" i="13"/>
  <c r="AA8" i="13" s="1"/>
  <c r="AD7" i="13"/>
  <c r="AC8" i="13" s="1"/>
  <c r="N7" i="13"/>
  <c r="AA2" i="13" s="1"/>
  <c r="AF6" i="13"/>
  <c r="X8" i="13" s="1"/>
  <c r="AD6" i="13"/>
  <c r="Z8" i="13" s="1"/>
  <c r="AC6" i="13"/>
  <c r="X7" i="13" s="1"/>
  <c r="AA6" i="13"/>
  <c r="Z7" i="13" s="1"/>
  <c r="N6" i="13"/>
  <c r="X2" i="13" s="1"/>
  <c r="AF5" i="13"/>
  <c r="U8" i="13" s="1"/>
  <c r="AD5" i="13"/>
  <c r="W8" i="13" s="1"/>
  <c r="AC5" i="13"/>
  <c r="U7" i="13" s="1"/>
  <c r="AA5" i="13"/>
  <c r="W7" i="13" s="1"/>
  <c r="Z5" i="13"/>
  <c r="U6" i="13" s="1"/>
  <c r="X5" i="13"/>
  <c r="W6" i="13" s="1"/>
  <c r="N5" i="13"/>
  <c r="U2" i="13" s="1"/>
  <c r="AF4" i="13"/>
  <c r="R8" i="13" s="1"/>
  <c r="AD4" i="13"/>
  <c r="T8" i="13" s="1"/>
  <c r="AC4" i="13"/>
  <c r="R7" i="13" s="1"/>
  <c r="AA4" i="13"/>
  <c r="T7" i="13" s="1"/>
  <c r="Z4" i="13"/>
  <c r="R6" i="13" s="1"/>
  <c r="X4" i="13"/>
  <c r="T6" i="13" s="1"/>
  <c r="W4" i="13"/>
  <c r="R5" i="13" s="1"/>
  <c r="U4" i="13"/>
  <c r="T5" i="13" s="1"/>
  <c r="N4" i="13"/>
  <c r="R2" i="13" s="1"/>
  <c r="AF3" i="13"/>
  <c r="O8" i="13" s="1"/>
  <c r="AD3" i="13"/>
  <c r="Q8" i="13" s="1"/>
  <c r="AC3" i="13"/>
  <c r="O7" i="13" s="1"/>
  <c r="AA3" i="13"/>
  <c r="Q7" i="13" s="1"/>
  <c r="Z3" i="13"/>
  <c r="O6" i="13" s="1"/>
  <c r="X3" i="13"/>
  <c r="Q6" i="13" s="1"/>
  <c r="W3" i="13"/>
  <c r="O5" i="13" s="1"/>
  <c r="U3" i="13"/>
  <c r="Q5" i="13" s="1"/>
  <c r="T3" i="13"/>
  <c r="O4" i="13" s="1"/>
  <c r="R3" i="13"/>
  <c r="N3" i="13"/>
  <c r="O2" i="13" s="1"/>
  <c r="W11" i="2"/>
  <c r="AL10" i="2"/>
  <c r="AG12" i="2" s="1"/>
  <c r="AJ10" i="2"/>
  <c r="AI12" i="2" s="1"/>
  <c r="AL9" i="2"/>
  <c r="AG11" i="2" s="1"/>
  <c r="AJ9" i="2"/>
  <c r="AI11" i="2" s="1"/>
  <c r="W9" i="2"/>
  <c r="AG2" i="2" s="1"/>
  <c r="AL8" i="2"/>
  <c r="AD12" i="2" s="1"/>
  <c r="AJ8" i="2"/>
  <c r="AF12" i="2" s="1"/>
  <c r="AI8" i="2"/>
  <c r="AD10" i="2" s="1"/>
  <c r="AG8" i="2"/>
  <c r="AF10" i="2" s="1"/>
  <c r="AL7" i="2"/>
  <c r="AD11" i="2" s="1"/>
  <c r="AJ7" i="2"/>
  <c r="AF11" i="2" s="1"/>
  <c r="AI7" i="2"/>
  <c r="AD9" i="2" s="1"/>
  <c r="AG7" i="2"/>
  <c r="AF9" i="2" s="1"/>
  <c r="W7" i="2"/>
  <c r="AD2" i="2" s="1"/>
  <c r="AL6" i="2"/>
  <c r="AA12" i="2" s="1"/>
  <c r="AJ6" i="2"/>
  <c r="AC12" i="2" s="1"/>
  <c r="AI6" i="2"/>
  <c r="AA10" i="2" s="1"/>
  <c r="AG6" i="2"/>
  <c r="AC10" i="2" s="1"/>
  <c r="AF6" i="2"/>
  <c r="AA8" i="2" s="1"/>
  <c r="AD6" i="2"/>
  <c r="AC8" i="2" s="1"/>
  <c r="AL5" i="2"/>
  <c r="AA11" i="2" s="1"/>
  <c r="AJ5" i="2"/>
  <c r="AC11" i="2" s="1"/>
  <c r="AI5" i="2"/>
  <c r="AG5" i="2"/>
  <c r="AC9" i="2" s="1"/>
  <c r="AF5" i="2"/>
  <c r="AA7" i="2" s="1"/>
  <c r="AD5" i="2"/>
  <c r="AC7" i="2" s="1"/>
  <c r="W5" i="2"/>
  <c r="AA2" i="2" s="1"/>
  <c r="AL4" i="2"/>
  <c r="X12" i="2" s="1"/>
  <c r="AJ4" i="2"/>
  <c r="Z12" i="2" s="1"/>
  <c r="AI4" i="2"/>
  <c r="X10" i="2" s="1"/>
  <c r="AG4" i="2"/>
  <c r="Z10" i="2" s="1"/>
  <c r="AF4" i="2"/>
  <c r="X8" i="2" s="1"/>
  <c r="AD4" i="2"/>
  <c r="Z8" i="2" s="1"/>
  <c r="AC4" i="2"/>
  <c r="X6" i="2" s="1"/>
  <c r="AA4" i="2"/>
  <c r="Z6" i="2" s="1"/>
  <c r="AL3" i="2"/>
  <c r="AJ3" i="2"/>
  <c r="Z11" i="2" s="1"/>
  <c r="AI3" i="2"/>
  <c r="X9" i="2" s="1"/>
  <c r="AG3" i="2"/>
  <c r="Z9" i="2" s="1"/>
  <c r="AF3" i="2"/>
  <c r="X7" i="2" s="1"/>
  <c r="AD3" i="2"/>
  <c r="Z7" i="2" s="1"/>
  <c r="AC3" i="2"/>
  <c r="X5" i="2" s="1"/>
  <c r="AA3" i="2"/>
  <c r="Z5" i="2" s="1"/>
  <c r="W3" i="2"/>
  <c r="X2" i="2" s="1"/>
  <c r="AJ2" i="2"/>
  <c r="W7" i="10"/>
  <c r="AJ2" i="10" s="1"/>
  <c r="AL6" i="10"/>
  <c r="AG7" i="10" s="1"/>
  <c r="AJ6" i="10"/>
  <c r="AI7" i="10" s="1"/>
  <c r="W6" i="10"/>
  <c r="AG2" i="10" s="1"/>
  <c r="AL5" i="10"/>
  <c r="AD7" i="10" s="1"/>
  <c r="AJ5" i="10"/>
  <c r="AF7" i="10" s="1"/>
  <c r="AI5" i="10"/>
  <c r="AD6" i="10" s="1"/>
  <c r="AG5" i="10"/>
  <c r="AF6" i="10" s="1"/>
  <c r="W5" i="10"/>
  <c r="AD2" i="10" s="1"/>
  <c r="AL4" i="10"/>
  <c r="AA7" i="10" s="1"/>
  <c r="AJ4" i="10"/>
  <c r="AC7" i="10" s="1"/>
  <c r="AI4" i="10"/>
  <c r="AA6" i="10" s="1"/>
  <c r="AG4" i="10"/>
  <c r="AC6" i="10" s="1"/>
  <c r="AF4" i="10"/>
  <c r="AA5" i="10" s="1"/>
  <c r="AD4" i="10"/>
  <c r="AC5" i="10" s="1"/>
  <c r="W4" i="10"/>
  <c r="AA2" i="10" s="1"/>
  <c r="AL3" i="10"/>
  <c r="X7" i="10" s="1"/>
  <c r="AJ3" i="10"/>
  <c r="Z7" i="10" s="1"/>
  <c r="AI3" i="10"/>
  <c r="X6" i="10" s="1"/>
  <c r="AG3" i="10"/>
  <c r="Z6" i="10" s="1"/>
  <c r="AF3" i="10"/>
  <c r="X5" i="10" s="1"/>
  <c r="AD3" i="10"/>
  <c r="Z5" i="10" s="1"/>
  <c r="AC3" i="10"/>
  <c r="X4" i="10" s="1"/>
  <c r="AA3" i="10"/>
  <c r="Z4" i="10" s="1"/>
  <c r="W3" i="10"/>
  <c r="X2" i="10" s="1"/>
  <c r="W9" i="1"/>
  <c r="AG2" i="1" s="1"/>
  <c r="AI8" i="1"/>
  <c r="AD10" i="1" s="1"/>
  <c r="AG8" i="1"/>
  <c r="AF10" i="1" s="1"/>
  <c r="AI7" i="1"/>
  <c r="AD9" i="1" s="1"/>
  <c r="AG7" i="1"/>
  <c r="AF9" i="1" s="1"/>
  <c r="W7" i="1"/>
  <c r="AD2" i="1" s="1"/>
  <c r="AI6" i="1"/>
  <c r="AA10" i="1" s="1"/>
  <c r="AG6" i="1"/>
  <c r="AC10" i="1" s="1"/>
  <c r="AF6" i="1"/>
  <c r="AA8" i="1" s="1"/>
  <c r="AD6" i="1"/>
  <c r="AC8" i="1" s="1"/>
  <c r="AI5" i="1"/>
  <c r="AA9" i="1" s="1"/>
  <c r="AG5" i="1"/>
  <c r="AC9" i="1" s="1"/>
  <c r="AF5" i="1"/>
  <c r="AA7" i="1" s="1"/>
  <c r="AD5" i="1"/>
  <c r="AC7" i="1" s="1"/>
  <c r="W5" i="1"/>
  <c r="AA2" i="1" s="1"/>
  <c r="AI4" i="1"/>
  <c r="X10" i="1" s="1"/>
  <c r="AG4" i="1"/>
  <c r="Z10" i="1" s="1"/>
  <c r="AF4" i="1"/>
  <c r="X8" i="1" s="1"/>
  <c r="AD4" i="1"/>
  <c r="Z8" i="1" s="1"/>
  <c r="AC4" i="1"/>
  <c r="X6" i="1" s="1"/>
  <c r="AA4" i="1"/>
  <c r="Z6" i="1" s="1"/>
  <c r="AI3" i="1"/>
  <c r="X9" i="1" s="1"/>
  <c r="AG3" i="1"/>
  <c r="Z9" i="1" s="1"/>
  <c r="AF3" i="1"/>
  <c r="X7" i="1" s="1"/>
  <c r="AD3" i="1"/>
  <c r="Z7" i="1" s="1"/>
  <c r="AC3" i="1"/>
  <c r="AA3" i="1"/>
  <c r="Z5" i="1" s="1"/>
  <c r="W3" i="1"/>
  <c r="X2" i="1"/>
  <c r="W6" i="11"/>
  <c r="AG2" i="11" s="1"/>
  <c r="AI5" i="11"/>
  <c r="AD6" i="11" s="1"/>
  <c r="AG5" i="11"/>
  <c r="AF6" i="11" s="1"/>
  <c r="W5" i="11"/>
  <c r="AD2" i="11" s="1"/>
  <c r="AI4" i="11"/>
  <c r="AA6" i="11" s="1"/>
  <c r="AG4" i="11"/>
  <c r="AC6" i="11" s="1"/>
  <c r="AF4" i="11"/>
  <c r="AA5" i="11" s="1"/>
  <c r="AD4" i="11"/>
  <c r="AC5" i="11" s="1"/>
  <c r="W4" i="11"/>
  <c r="AA2" i="11" s="1"/>
  <c r="AI3" i="11"/>
  <c r="X6" i="11" s="1"/>
  <c r="AG3" i="11"/>
  <c r="Z6" i="11" s="1"/>
  <c r="AF3" i="11"/>
  <c r="X5" i="11" s="1"/>
  <c r="AD3" i="11"/>
  <c r="Z5" i="11" s="1"/>
  <c r="AC3" i="11"/>
  <c r="AA3" i="11"/>
  <c r="Z4" i="11" s="1"/>
  <c r="W3" i="11"/>
  <c r="X2" i="11" s="1"/>
  <c r="AS6" i="49" l="1"/>
  <c r="AM5" i="48"/>
  <c r="AI5" i="40"/>
  <c r="AI8" i="41"/>
  <c r="AM6" i="40"/>
  <c r="AI8" i="40"/>
  <c r="AM6" i="41"/>
  <c r="AM5" i="41"/>
  <c r="AI5" i="41" s="1"/>
  <c r="AM3" i="41"/>
  <c r="AI3" i="41"/>
  <c r="AI6" i="41"/>
  <c r="AS3" i="49"/>
  <c r="AO3" i="49" s="1"/>
  <c r="AS3" i="47"/>
  <c r="AO3" i="47" s="1"/>
  <c r="AS6" i="47"/>
  <c r="AI5" i="48"/>
  <c r="AP4" i="39"/>
  <c r="AL4" i="39" s="1"/>
  <c r="AS6" i="42"/>
  <c r="AP6" i="44"/>
  <c r="AP6" i="43"/>
  <c r="AP4" i="46"/>
  <c r="AL4" i="46" s="1"/>
  <c r="AL3" i="44"/>
  <c r="AL3" i="43"/>
  <c r="AI3" i="40"/>
  <c r="AM7" i="41"/>
  <c r="AI7" i="41" s="1"/>
  <c r="AS5" i="26"/>
  <c r="AM8" i="27"/>
  <c r="AM3" i="27"/>
  <c r="AS3" i="33"/>
  <c r="AO3" i="33" s="1"/>
  <c r="AP7" i="39"/>
  <c r="AR5" i="47"/>
  <c r="AS5" i="47" s="1"/>
  <c r="AO5" i="47" s="1"/>
  <c r="AS7" i="47"/>
  <c r="AO7" i="47" s="1"/>
  <c r="AM8" i="48"/>
  <c r="AI8" i="48" s="1"/>
  <c r="AM6" i="48"/>
  <c r="AI6" i="48" s="1"/>
  <c r="AM7" i="48"/>
  <c r="AI7" i="48" s="1"/>
  <c r="AI4" i="48"/>
  <c r="AM3" i="48"/>
  <c r="AI3" i="48" s="1"/>
  <c r="AS7" i="49"/>
  <c r="AO7" i="49" s="1"/>
  <c r="AO6" i="49"/>
  <c r="AM4" i="49"/>
  <c r="AO6" i="47"/>
  <c r="AS4" i="47"/>
  <c r="AO4" i="47" s="1"/>
  <c r="AS4" i="49"/>
  <c r="AP5" i="49"/>
  <c r="AS5" i="49" s="1"/>
  <c r="AM5" i="49"/>
  <c r="AO5" i="49" s="1"/>
  <c r="AO6" i="45"/>
  <c r="AS7" i="45"/>
  <c r="AO7" i="45" s="1"/>
  <c r="AS3" i="45"/>
  <c r="AO3" i="45" s="1"/>
  <c r="AP6" i="46"/>
  <c r="AL6" i="46" s="1"/>
  <c r="AP5" i="45"/>
  <c r="AS5" i="45" s="1"/>
  <c r="AO5" i="45" s="1"/>
  <c r="AP4" i="45"/>
  <c r="AS4" i="45" s="1"/>
  <c r="AM4" i="45"/>
  <c r="AP5" i="46"/>
  <c r="AL5" i="46" s="1"/>
  <c r="AS7" i="42"/>
  <c r="AO7" i="42" s="1"/>
  <c r="AO6" i="42"/>
  <c r="AO3" i="42"/>
  <c r="AL6" i="44"/>
  <c r="AJ4" i="43"/>
  <c r="AM4" i="43"/>
  <c r="AP4" i="43" s="1"/>
  <c r="AP5" i="42"/>
  <c r="AS5" i="42" s="1"/>
  <c r="AM5" i="42"/>
  <c r="AS4" i="42"/>
  <c r="AL5" i="43"/>
  <c r="AM4" i="42"/>
  <c r="AL6" i="43"/>
  <c r="AO4" i="44"/>
  <c r="AP4" i="44" s="1"/>
  <c r="AJ4" i="44"/>
  <c r="AP5" i="44"/>
  <c r="AL5" i="44" s="1"/>
  <c r="AS7" i="32"/>
  <c r="AS4" i="32"/>
  <c r="AO3" i="32"/>
  <c r="AI3" i="27"/>
  <c r="AI5" i="27"/>
  <c r="AO7" i="33"/>
  <c r="AL3" i="23"/>
  <c r="AP6" i="24"/>
  <c r="AL6" i="24" s="1"/>
  <c r="AS6" i="35"/>
  <c r="AP5" i="35"/>
  <c r="AS5" i="35" s="1"/>
  <c r="AS7" i="35"/>
  <c r="AO7" i="35" s="1"/>
  <c r="AO5" i="35"/>
  <c r="AP6" i="39"/>
  <c r="AL3" i="39"/>
  <c r="AM4" i="41"/>
  <c r="AG4" i="41"/>
  <c r="AG4" i="40"/>
  <c r="AJ4" i="40"/>
  <c r="AM4" i="40" s="1"/>
  <c r="AI6" i="40"/>
  <c r="AI7" i="40"/>
  <c r="AJ4" i="37"/>
  <c r="AP6" i="37"/>
  <c r="AP4" i="37"/>
  <c r="AP5" i="36"/>
  <c r="AL5" i="36" s="1"/>
  <c r="AL3" i="21"/>
  <c r="AL5" i="37"/>
  <c r="AL3" i="37"/>
  <c r="AP6" i="31"/>
  <c r="AP5" i="31"/>
  <c r="AL3" i="31"/>
  <c r="AL6" i="31"/>
  <c r="AS6" i="32"/>
  <c r="AO6" i="32"/>
  <c r="AO7" i="32"/>
  <c r="AM5" i="39"/>
  <c r="AP5" i="39" s="1"/>
  <c r="AL5" i="39" s="1"/>
  <c r="AL6" i="39"/>
  <c r="AL9" i="39"/>
  <c r="AJ7" i="39"/>
  <c r="AP8" i="39"/>
  <c r="AL8" i="39" s="1"/>
  <c r="AL4" i="37"/>
  <c r="AL6" i="37"/>
  <c r="AP6" i="36"/>
  <c r="AL6" i="36" s="1"/>
  <c r="AO4" i="36"/>
  <c r="AP4" i="36" s="1"/>
  <c r="AJ4" i="36"/>
  <c r="AL4" i="36" s="1"/>
  <c r="AL3" i="36"/>
  <c r="AO6" i="35"/>
  <c r="AS3" i="35"/>
  <c r="AO3" i="35" s="1"/>
  <c r="AO4" i="35"/>
  <c r="AS4" i="33"/>
  <c r="AO4" i="33" s="1"/>
  <c r="AP5" i="33"/>
  <c r="AS5" i="33" s="1"/>
  <c r="AM5" i="33"/>
  <c r="AO5" i="33" s="1"/>
  <c r="AM4" i="31"/>
  <c r="AP4" i="31" s="1"/>
  <c r="AJ4" i="31"/>
  <c r="AL5" i="31"/>
  <c r="AP5" i="32"/>
  <c r="AS5" i="32" s="1"/>
  <c r="AM5" i="32"/>
  <c r="AO4" i="32"/>
  <c r="AR7" i="26"/>
  <c r="AS7" i="26" s="1"/>
  <c r="AO7" i="26" s="1"/>
  <c r="AI7" i="27"/>
  <c r="AM6" i="27"/>
  <c r="AI6" i="27" s="1"/>
  <c r="AS6" i="26"/>
  <c r="AO6" i="26" s="1"/>
  <c r="AS4" i="26"/>
  <c r="AG4" i="27"/>
  <c r="AJ4" i="27"/>
  <c r="AM4" i="27" s="1"/>
  <c r="AM4" i="26"/>
  <c r="AM5" i="26"/>
  <c r="AO5" i="26" s="1"/>
  <c r="AI8" i="27"/>
  <c r="AO4" i="24"/>
  <c r="AP4" i="24" s="1"/>
  <c r="AJ4" i="24"/>
  <c r="AL3" i="24"/>
  <c r="AP5" i="24"/>
  <c r="AL5" i="24" s="1"/>
  <c r="AL4" i="23"/>
  <c r="AM5" i="23"/>
  <c r="AP5" i="23" s="1"/>
  <c r="AJ5" i="23"/>
  <c r="AP6" i="23"/>
  <c r="AL6" i="23" s="1"/>
  <c r="AO4" i="21"/>
  <c r="AP4" i="21" s="1"/>
  <c r="AJ4" i="21"/>
  <c r="AJ6" i="21"/>
  <c r="AP6" i="21"/>
  <c r="AM5" i="21"/>
  <c r="AP5" i="21" s="1"/>
  <c r="AJ5" i="21"/>
  <c r="AL5" i="21" s="1"/>
  <c r="AO7" i="15"/>
  <c r="AX4" i="16"/>
  <c r="BD5" i="6"/>
  <c r="AS3" i="5"/>
  <c r="AX5" i="16"/>
  <c r="AO5" i="15"/>
  <c r="BG3" i="18"/>
  <c r="BH3" i="18" s="1"/>
  <c r="AJ3" i="17"/>
  <c r="AP3" i="3"/>
  <c r="AX5" i="5"/>
  <c r="BE3" i="18"/>
  <c r="X11" i="2"/>
  <c r="AN4" i="2"/>
  <c r="AN12" i="2"/>
  <c r="AN10" i="2"/>
  <c r="AN6" i="2"/>
  <c r="AN8" i="2"/>
  <c r="Z5" i="18"/>
  <c r="BB5" i="18" s="1"/>
  <c r="AO7" i="1"/>
  <c r="BG4" i="18"/>
  <c r="BG6" i="18"/>
  <c r="BG8" i="18"/>
  <c r="BG10" i="18"/>
  <c r="BG12" i="18"/>
  <c r="BD6" i="6"/>
  <c r="BD10" i="6"/>
  <c r="BD3" i="6"/>
  <c r="AI7" i="6"/>
  <c r="BD7" i="6" s="1"/>
  <c r="BD9" i="6"/>
  <c r="BD11" i="6"/>
  <c r="AS17" i="5"/>
  <c r="AX13" i="5"/>
  <c r="AS9" i="5"/>
  <c r="AX17" i="5"/>
  <c r="AV3" i="5"/>
  <c r="AS13" i="5"/>
  <c r="AX9" i="5"/>
  <c r="AS7" i="5"/>
  <c r="AX7" i="5"/>
  <c r="AS3" i="16"/>
  <c r="AX7" i="16"/>
  <c r="AX9" i="16"/>
  <c r="AV3" i="16"/>
  <c r="AP7" i="3"/>
  <c r="AP11" i="3"/>
  <c r="AP15" i="3"/>
  <c r="AU11" i="3"/>
  <c r="AS3" i="3"/>
  <c r="AU3" i="3"/>
  <c r="AP9" i="3"/>
  <c r="AP13" i="3"/>
  <c r="W5" i="3"/>
  <c r="AU5" i="3" s="1"/>
  <c r="AJ5" i="15"/>
  <c r="AM5" i="15"/>
  <c r="AM3" i="15"/>
  <c r="AM6" i="15"/>
  <c r="AM8" i="15"/>
  <c r="AL3" i="17"/>
  <c r="AJ7" i="17"/>
  <c r="AJ11" i="17"/>
  <c r="AG11" i="17"/>
  <c r="AL13" i="17"/>
  <c r="AJ4" i="13"/>
  <c r="AG3" i="13"/>
  <c r="AJ3" i="13"/>
  <c r="AR5" i="2"/>
  <c r="AR7" i="2"/>
  <c r="AP3" i="2"/>
  <c r="AR3" i="2"/>
  <c r="AR5" i="10"/>
  <c r="AP3" i="10"/>
  <c r="AR4" i="10"/>
  <c r="AO5" i="1"/>
  <c r="AO3" i="1"/>
  <c r="AS2" i="8"/>
  <c r="AP2" i="8"/>
  <c r="AG2" i="8"/>
  <c r="AA2" i="8"/>
  <c r="X2" i="8"/>
  <c r="BH3" i="8"/>
  <c r="BJ5" i="8"/>
  <c r="AM5" i="11"/>
  <c r="AO4" i="11"/>
  <c r="AO3" i="11"/>
  <c r="BH13" i="8"/>
  <c r="BE13" i="8"/>
  <c r="BJ6" i="8"/>
  <c r="BJ10" i="8"/>
  <c r="BJ12" i="8"/>
  <c r="BH5" i="8"/>
  <c r="BH4" i="8"/>
  <c r="BH6" i="8"/>
  <c r="BE6" i="8"/>
  <c r="BH8" i="8"/>
  <c r="BH10" i="8"/>
  <c r="BE10" i="8"/>
  <c r="BE12" i="8"/>
  <c r="BH12" i="8"/>
  <c r="BH9" i="8"/>
  <c r="BH11" i="8"/>
  <c r="BJ9" i="8"/>
  <c r="BJ11" i="8"/>
  <c r="BJ13" i="8"/>
  <c r="BH7" i="8"/>
  <c r="BJ3" i="8"/>
  <c r="Z4" i="8"/>
  <c r="BJ4" i="8" s="1"/>
  <c r="BE5" i="8"/>
  <c r="BE9" i="8"/>
  <c r="AI7" i="8"/>
  <c r="BJ7" i="8" s="1"/>
  <c r="BE3" i="8"/>
  <c r="AC8" i="8"/>
  <c r="BJ8" i="8" s="1"/>
  <c r="BE11" i="8"/>
  <c r="BE8" i="18"/>
  <c r="BB8" i="18"/>
  <c r="BE12" i="18"/>
  <c r="BB12" i="18"/>
  <c r="BG11" i="18"/>
  <c r="BE6" i="18"/>
  <c r="BH6" i="18" s="1"/>
  <c r="BB6" i="18"/>
  <c r="BE10" i="18"/>
  <c r="BB10" i="18"/>
  <c r="BG5" i="18"/>
  <c r="BE5" i="18"/>
  <c r="BE7" i="18"/>
  <c r="BB7" i="18"/>
  <c r="BB9" i="18"/>
  <c r="BE9" i="18"/>
  <c r="BE11" i="18"/>
  <c r="BH11" i="18" s="1"/>
  <c r="BB11" i="18"/>
  <c r="BG7" i="18"/>
  <c r="BG9" i="18"/>
  <c r="BB3" i="18"/>
  <c r="X4" i="18"/>
  <c r="BD4" i="6"/>
  <c r="AY6" i="6"/>
  <c r="BB5" i="6"/>
  <c r="AY5" i="6"/>
  <c r="BB7" i="6"/>
  <c r="BB9" i="6"/>
  <c r="AY9" i="6"/>
  <c r="BB11" i="6"/>
  <c r="BE11" i="6" s="1"/>
  <c r="AY11" i="6"/>
  <c r="AY10" i="6"/>
  <c r="BB4" i="6"/>
  <c r="AY4" i="6"/>
  <c r="BB8" i="6"/>
  <c r="BB6" i="6"/>
  <c r="AY3" i="6"/>
  <c r="AC8" i="6"/>
  <c r="BD8" i="6" s="1"/>
  <c r="BB10" i="6"/>
  <c r="BB3" i="6"/>
  <c r="BE3" i="6" s="1"/>
  <c r="AV9" i="5"/>
  <c r="AV13" i="5"/>
  <c r="AV17" i="5"/>
  <c r="AS11" i="5"/>
  <c r="AS15" i="5"/>
  <c r="AX11" i="5"/>
  <c r="AX15" i="5"/>
  <c r="AV7" i="5"/>
  <c r="AY7" i="5" s="1"/>
  <c r="AV15" i="5"/>
  <c r="AV11" i="5"/>
  <c r="AX3" i="5"/>
  <c r="U5" i="5"/>
  <c r="AS5" i="5" s="1"/>
  <c r="AV5" i="16"/>
  <c r="AS5" i="16"/>
  <c r="AS7" i="16"/>
  <c r="AV7" i="16"/>
  <c r="AV9" i="16"/>
  <c r="AY9" i="16" s="1"/>
  <c r="AS9" i="16"/>
  <c r="AX6" i="16"/>
  <c r="AX8" i="16"/>
  <c r="AX10" i="16"/>
  <c r="AV6" i="16"/>
  <c r="AS6" i="16"/>
  <c r="AV8" i="16"/>
  <c r="AS8" i="16"/>
  <c r="AV10" i="16"/>
  <c r="AS10" i="16"/>
  <c r="U4" i="16"/>
  <c r="AX3" i="16"/>
  <c r="AY3" i="16" s="1"/>
  <c r="AU15" i="3"/>
  <c r="AS7" i="3"/>
  <c r="AS15" i="3"/>
  <c r="AS9" i="3"/>
  <c r="AU13" i="3"/>
  <c r="AS11" i="3"/>
  <c r="AU9" i="3"/>
  <c r="AU7" i="3"/>
  <c r="AS13" i="3"/>
  <c r="U5" i="3"/>
  <c r="AS5" i="3" s="1"/>
  <c r="AJ6" i="15"/>
  <c r="AP5" i="15"/>
  <c r="AM7" i="15"/>
  <c r="AP7" i="15" s="1"/>
  <c r="AM9" i="15"/>
  <c r="AJ9" i="15"/>
  <c r="AO6" i="15"/>
  <c r="AO8" i="15"/>
  <c r="AJ7" i="15"/>
  <c r="AO9" i="15"/>
  <c r="AJ8" i="15"/>
  <c r="AO3" i="15"/>
  <c r="Q4" i="15"/>
  <c r="AJ4" i="15" s="1"/>
  <c r="AM4" i="15"/>
  <c r="AJ3" i="15"/>
  <c r="AJ13" i="17"/>
  <c r="AL9" i="17"/>
  <c r="AG9" i="17"/>
  <c r="AG13" i="17"/>
  <c r="AL11" i="17"/>
  <c r="AJ9" i="17"/>
  <c r="T7" i="17"/>
  <c r="AL7" i="17" s="1"/>
  <c r="AG3" i="17"/>
  <c r="Q5" i="17"/>
  <c r="AL5" i="17" s="1"/>
  <c r="O6" i="17"/>
  <c r="AJ5" i="17" s="1"/>
  <c r="AJ8" i="13"/>
  <c r="AL5" i="13"/>
  <c r="AJ5" i="13"/>
  <c r="AG5" i="13"/>
  <c r="AG7" i="13"/>
  <c r="AJ7" i="13"/>
  <c r="AL6" i="13"/>
  <c r="AL8" i="13"/>
  <c r="AJ6" i="13"/>
  <c r="AG6" i="13"/>
  <c r="AL7" i="13"/>
  <c r="AL3" i="13"/>
  <c r="AG8" i="13"/>
  <c r="Q4" i="13"/>
  <c r="AL4" i="13" s="1"/>
  <c r="AR9" i="2"/>
  <c r="AP11" i="2"/>
  <c r="AM11" i="2"/>
  <c r="AR11" i="2"/>
  <c r="AP5" i="2"/>
  <c r="AM5" i="2"/>
  <c r="AP7" i="2"/>
  <c r="AS7" i="2" s="1"/>
  <c r="AM3" i="2"/>
  <c r="AA9" i="2"/>
  <c r="AP9" i="2" s="1"/>
  <c r="AS9" i="2" s="1"/>
  <c r="AM7" i="2"/>
  <c r="AR7" i="10"/>
  <c r="AM5" i="10"/>
  <c r="AP5" i="10"/>
  <c r="AP7" i="10"/>
  <c r="AM7" i="10"/>
  <c r="AM6" i="10"/>
  <c r="AP4" i="10"/>
  <c r="AM4" i="10"/>
  <c r="AR6" i="10"/>
  <c r="AP6" i="10"/>
  <c r="AM3" i="10"/>
  <c r="AR3" i="10"/>
  <c r="AO9" i="1"/>
  <c r="AJ9" i="1"/>
  <c r="AM9" i="1"/>
  <c r="AM7" i="1"/>
  <c r="AJ7" i="1"/>
  <c r="X5" i="1"/>
  <c r="AJ3" i="1"/>
  <c r="AM3" i="1"/>
  <c r="AO5" i="11"/>
  <c r="AJ5" i="11"/>
  <c r="AO6" i="11"/>
  <c r="AM6" i="11"/>
  <c r="AJ6" i="11"/>
  <c r="AJ3" i="11"/>
  <c r="AM3" i="11"/>
  <c r="X4" i="11"/>
  <c r="AI4" i="41" l="1"/>
  <c r="AH4" i="48"/>
  <c r="AH8" i="48"/>
  <c r="AL7" i="39"/>
  <c r="AK7" i="39" s="1"/>
  <c r="AO4" i="45"/>
  <c r="AN5" i="45" s="1"/>
  <c r="AK4" i="46"/>
  <c r="AL4" i="44"/>
  <c r="AK6" i="44" s="1"/>
  <c r="AK5" i="44"/>
  <c r="AI4" i="40"/>
  <c r="AH6" i="40"/>
  <c r="AH3" i="40"/>
  <c r="AH8" i="40"/>
  <c r="AH4" i="41"/>
  <c r="AH7" i="41"/>
  <c r="AH5" i="41"/>
  <c r="AH8" i="41"/>
  <c r="AH3" i="41"/>
  <c r="AH6" i="41"/>
  <c r="AK8" i="39"/>
  <c r="AN5" i="47"/>
  <c r="AH7" i="48"/>
  <c r="AO4" i="49"/>
  <c r="AN4" i="49" s="1"/>
  <c r="AN3" i="49"/>
  <c r="AH5" i="48"/>
  <c r="AN4" i="47"/>
  <c r="AN7" i="47"/>
  <c r="AN3" i="47"/>
  <c r="AN6" i="47"/>
  <c r="AH3" i="48"/>
  <c r="AH6" i="48"/>
  <c r="AK6" i="46"/>
  <c r="AK5" i="46"/>
  <c r="AN6" i="45"/>
  <c r="AK3" i="46"/>
  <c r="AO5" i="42"/>
  <c r="AK3" i="44"/>
  <c r="AL4" i="43"/>
  <c r="AK4" i="44"/>
  <c r="AO4" i="42"/>
  <c r="AN4" i="33"/>
  <c r="AN5" i="33"/>
  <c r="AN7" i="33"/>
  <c r="AN6" i="33"/>
  <c r="AN3" i="33"/>
  <c r="AL5" i="23"/>
  <c r="AK5" i="23" s="1"/>
  <c r="AK3" i="23"/>
  <c r="AL4" i="24"/>
  <c r="AK4" i="24" s="1"/>
  <c r="AK6" i="24"/>
  <c r="AN3" i="35"/>
  <c r="AN6" i="35"/>
  <c r="AN7" i="35"/>
  <c r="AN5" i="35"/>
  <c r="AN4" i="35"/>
  <c r="AK9" i="39"/>
  <c r="AK6" i="39"/>
  <c r="AK4" i="39"/>
  <c r="AK5" i="39"/>
  <c r="AK3" i="39"/>
  <c r="AK4" i="37"/>
  <c r="AK4" i="36"/>
  <c r="AK3" i="36"/>
  <c r="AK5" i="36"/>
  <c r="AK6" i="36"/>
  <c r="AK3" i="37"/>
  <c r="AK6" i="37"/>
  <c r="AK5" i="37"/>
  <c r="AL4" i="31"/>
  <c r="AK6" i="31"/>
  <c r="AK5" i="31"/>
  <c r="AO5" i="32"/>
  <c r="AN5" i="32" s="1"/>
  <c r="AO4" i="26"/>
  <c r="AI4" i="27"/>
  <c r="AL6" i="21"/>
  <c r="AL4" i="21"/>
  <c r="AM9" i="17"/>
  <c r="AI9" i="17" s="1"/>
  <c r="AP6" i="15"/>
  <c r="AV11" i="3"/>
  <c r="AY13" i="5"/>
  <c r="AY7" i="16"/>
  <c r="AU7" i="16" s="1"/>
  <c r="AT7" i="16" s="1"/>
  <c r="AY17" i="5"/>
  <c r="BE10" i="6"/>
  <c r="BA10" i="6" s="1"/>
  <c r="AZ10" i="6" s="1"/>
  <c r="BE5" i="6"/>
  <c r="BA5" i="6" s="1"/>
  <c r="AZ5" i="6" s="1"/>
  <c r="BD6" i="18"/>
  <c r="BC6" i="18" s="1"/>
  <c r="BH12" i="18"/>
  <c r="BA3" i="6"/>
  <c r="AZ3" i="6" s="1"/>
  <c r="AY15" i="5"/>
  <c r="AU15" i="5" s="1"/>
  <c r="AT15" i="5" s="1"/>
  <c r="AY6" i="16"/>
  <c r="AU6" i="16" s="1"/>
  <c r="AT6" i="16" s="1"/>
  <c r="AY5" i="16"/>
  <c r="AU5" i="16" s="1"/>
  <c r="AT5" i="16" s="1"/>
  <c r="AV13" i="3"/>
  <c r="AV3" i="3"/>
  <c r="AR3" i="3" s="1"/>
  <c r="AQ3" i="3" s="1"/>
  <c r="AM3" i="17"/>
  <c r="AI3" i="17" s="1"/>
  <c r="AM3" i="13"/>
  <c r="AS11" i="2"/>
  <c r="AO11" i="2" s="1"/>
  <c r="AN11" i="2" s="1"/>
  <c r="AO7" i="2"/>
  <c r="AN7" i="2" s="1"/>
  <c r="AS4" i="10"/>
  <c r="AO4" i="10" s="1"/>
  <c r="AN4" i="10" s="1"/>
  <c r="AS5" i="10"/>
  <c r="AO5" i="10" s="1"/>
  <c r="AN5" i="10" s="1"/>
  <c r="AP9" i="15"/>
  <c r="AL9" i="15" s="1"/>
  <c r="AK9" i="15" s="1"/>
  <c r="AY7" i="6"/>
  <c r="AM4" i="13"/>
  <c r="AL6" i="15"/>
  <c r="AK6" i="15" s="1"/>
  <c r="BD3" i="18"/>
  <c r="BC3" i="18" s="1"/>
  <c r="AM9" i="2"/>
  <c r="AO9" i="2" s="1"/>
  <c r="AN9" i="2" s="1"/>
  <c r="AG4" i="13"/>
  <c r="AI4" i="13" s="1"/>
  <c r="AH4" i="13" s="1"/>
  <c r="AM5" i="13"/>
  <c r="AI5" i="13" s="1"/>
  <c r="AH5" i="13" s="1"/>
  <c r="AM13" i="17"/>
  <c r="AI13" i="17" s="1"/>
  <c r="AU9" i="16"/>
  <c r="AT9" i="16" s="1"/>
  <c r="BD12" i="18"/>
  <c r="BC12" i="18" s="1"/>
  <c r="AR11" i="3"/>
  <c r="AQ11" i="3" s="1"/>
  <c r="AM5" i="17"/>
  <c r="BE7" i="6"/>
  <c r="AS3" i="10"/>
  <c r="AO3" i="10" s="1"/>
  <c r="AN3" i="10" s="1"/>
  <c r="BA11" i="6"/>
  <c r="AZ11" i="6" s="1"/>
  <c r="BH8" i="18"/>
  <c r="BD8" i="18" s="1"/>
  <c r="BC8" i="18" s="1"/>
  <c r="AI3" i="13"/>
  <c r="AH3" i="13" s="1"/>
  <c r="AU3" i="16"/>
  <c r="AT3" i="16" s="1"/>
  <c r="AM11" i="17"/>
  <c r="AI11" i="17" s="1"/>
  <c r="AU17" i="5"/>
  <c r="AT17" i="5" s="1"/>
  <c r="AP3" i="15"/>
  <c r="AL3" i="15" s="1"/>
  <c r="AK3" i="15" s="1"/>
  <c r="AL8" i="15"/>
  <c r="AK8" i="15" s="1"/>
  <c r="AL5" i="15"/>
  <c r="AK5" i="15" s="1"/>
  <c r="AU7" i="5"/>
  <c r="AT7" i="5" s="1"/>
  <c r="AL7" i="15"/>
  <c r="AK7" i="15" s="1"/>
  <c r="AY9" i="5"/>
  <c r="AU9" i="5" s="1"/>
  <c r="AT9" i="5" s="1"/>
  <c r="BD11" i="18"/>
  <c r="BC11" i="18" s="1"/>
  <c r="AU13" i="5"/>
  <c r="AT13" i="5" s="1"/>
  <c r="AY10" i="16"/>
  <c r="AU10" i="16" s="1"/>
  <c r="AT10" i="16" s="1"/>
  <c r="AY8" i="16"/>
  <c r="AU8" i="16" s="1"/>
  <c r="AT8" i="16" s="1"/>
  <c r="AR13" i="3"/>
  <c r="AQ13" i="3" s="1"/>
  <c r="AP7" i="1"/>
  <c r="AL7" i="1" s="1"/>
  <c r="BH5" i="18"/>
  <c r="BD5" i="18" s="1"/>
  <c r="BC5" i="18" s="1"/>
  <c r="BH10" i="18"/>
  <c r="BD10" i="18" s="1"/>
  <c r="BC10" i="18" s="1"/>
  <c r="BE6" i="6"/>
  <c r="BA6" i="6" s="1"/>
  <c r="AZ6" i="6" s="1"/>
  <c r="BE9" i="6"/>
  <c r="BA9" i="6" s="1"/>
  <c r="AZ9" i="6" s="1"/>
  <c r="AY3" i="5"/>
  <c r="AU3" i="5" s="1"/>
  <c r="AT3" i="5" s="1"/>
  <c r="AY11" i="5"/>
  <c r="AU11" i="5" s="1"/>
  <c r="AT11" i="5" s="1"/>
  <c r="AV5" i="3"/>
  <c r="AV15" i="3"/>
  <c r="AR15" i="3" s="1"/>
  <c r="AQ15" i="3" s="1"/>
  <c r="AP5" i="3"/>
  <c r="AV7" i="3"/>
  <c r="AR7" i="3" s="1"/>
  <c r="AQ7" i="3" s="1"/>
  <c r="AO4" i="15"/>
  <c r="AP4" i="15" s="1"/>
  <c r="AL4" i="15" s="1"/>
  <c r="AK4" i="15" s="1"/>
  <c r="AP8" i="15"/>
  <c r="AG5" i="17"/>
  <c r="AM7" i="17"/>
  <c r="AS5" i="2"/>
  <c r="AO5" i="2" s="1"/>
  <c r="AN5" i="2" s="1"/>
  <c r="AS3" i="2"/>
  <c r="AO3" i="2" s="1"/>
  <c r="AN3" i="2" s="1"/>
  <c r="AS7" i="10"/>
  <c r="AO7" i="10" s="1"/>
  <c r="AN7" i="10" s="1"/>
  <c r="AP3" i="1"/>
  <c r="AL3" i="1" s="1"/>
  <c r="AP5" i="11"/>
  <c r="AL5" i="11" s="1"/>
  <c r="AK5" i="11" s="1"/>
  <c r="BK3" i="8"/>
  <c r="BG3" i="8" s="1"/>
  <c r="AP3" i="11"/>
  <c r="AL3" i="11" s="1"/>
  <c r="AK3" i="11" s="1"/>
  <c r="BK5" i="8"/>
  <c r="BG5" i="8" s="1"/>
  <c r="BE7" i="8"/>
  <c r="BK11" i="8"/>
  <c r="BG11" i="8" s="1"/>
  <c r="BK12" i="8"/>
  <c r="BG12" i="8" s="1"/>
  <c r="BK4" i="8"/>
  <c r="BE4" i="8"/>
  <c r="BK7" i="8"/>
  <c r="AP6" i="11"/>
  <c r="AL6" i="11" s="1"/>
  <c r="AK6" i="11" s="1"/>
  <c r="BK9" i="8"/>
  <c r="BG9" i="8" s="1"/>
  <c r="BK10" i="8"/>
  <c r="BG10" i="8" s="1"/>
  <c r="BK6" i="8"/>
  <c r="BG6" i="8" s="1"/>
  <c r="BK8" i="8"/>
  <c r="BE8" i="8"/>
  <c r="BK13" i="8"/>
  <c r="BG13" i="8" s="1"/>
  <c r="BE4" i="18"/>
  <c r="BH4" i="18" s="1"/>
  <c r="BB4" i="18"/>
  <c r="BH7" i="18"/>
  <c r="BD7" i="18" s="1"/>
  <c r="BC7" i="18" s="1"/>
  <c r="BH9" i="18"/>
  <c r="BD9" i="18" s="1"/>
  <c r="BC9" i="18" s="1"/>
  <c r="BE4" i="6"/>
  <c r="BA4" i="6" s="1"/>
  <c r="AZ4" i="6" s="1"/>
  <c r="AY8" i="6"/>
  <c r="BE8" i="6"/>
  <c r="AV5" i="5"/>
  <c r="AY5" i="5" s="1"/>
  <c r="AU5" i="5" s="1"/>
  <c r="AT5" i="5" s="1"/>
  <c r="AV4" i="16"/>
  <c r="AY4" i="16" s="1"/>
  <c r="AS4" i="16"/>
  <c r="AU4" i="16" s="1"/>
  <c r="AT4" i="16" s="1"/>
  <c r="AV9" i="3"/>
  <c r="AR9" i="3" s="1"/>
  <c r="AQ9" i="3" s="1"/>
  <c r="AG7" i="17"/>
  <c r="AM6" i="13"/>
  <c r="AI6" i="13" s="1"/>
  <c r="AH6" i="13" s="1"/>
  <c r="AM7" i="13"/>
  <c r="AI7" i="13" s="1"/>
  <c r="AH7" i="13" s="1"/>
  <c r="AM8" i="13"/>
  <c r="AI8" i="13" s="1"/>
  <c r="AH8" i="13" s="1"/>
  <c r="AS6" i="10"/>
  <c r="AO6" i="10" s="1"/>
  <c r="AN6" i="10" s="1"/>
  <c r="AM5" i="1"/>
  <c r="AP5" i="1" s="1"/>
  <c r="AJ5" i="1"/>
  <c r="AP9" i="1"/>
  <c r="AL9" i="1" s="1"/>
  <c r="AK9" i="1" s="1"/>
  <c r="AM4" i="11"/>
  <c r="AP4" i="11" s="1"/>
  <c r="AJ4" i="11"/>
  <c r="AN6" i="49" l="1"/>
  <c r="AN5" i="49"/>
  <c r="AN7" i="49"/>
  <c r="AN3" i="45"/>
  <c r="AN4" i="45"/>
  <c r="AN7" i="45"/>
  <c r="AH4" i="40"/>
  <c r="AH5" i="40"/>
  <c r="AH7" i="40"/>
  <c r="AK4" i="43"/>
  <c r="AK3" i="43"/>
  <c r="AN4" i="42"/>
  <c r="AN3" i="42"/>
  <c r="AN6" i="42"/>
  <c r="AK6" i="43"/>
  <c r="AN5" i="42"/>
  <c r="AK5" i="43"/>
  <c r="AN7" i="42"/>
  <c r="AN4" i="26"/>
  <c r="AN3" i="26"/>
  <c r="AN5" i="26"/>
  <c r="AN6" i="26"/>
  <c r="AN7" i="26"/>
  <c r="AH4" i="27"/>
  <c r="AH3" i="27"/>
  <c r="AH6" i="27"/>
  <c r="AH8" i="27"/>
  <c r="AH5" i="27"/>
  <c r="AH7" i="27"/>
  <c r="AK4" i="23"/>
  <c r="AK6" i="23"/>
  <c r="AK5" i="24"/>
  <c r="AK3" i="24"/>
  <c r="AK4" i="21"/>
  <c r="AK3" i="21"/>
  <c r="AK6" i="21"/>
  <c r="AK5" i="21"/>
  <c r="AK4" i="31"/>
  <c r="AK3" i="31"/>
  <c r="AN6" i="32"/>
  <c r="AN3" i="32"/>
  <c r="AN4" i="32"/>
  <c r="AN7" i="32"/>
  <c r="BA7" i="6"/>
  <c r="AZ7" i="6" s="1"/>
  <c r="BD4" i="18"/>
  <c r="BC4" i="18" s="1"/>
  <c r="BG4" i="8"/>
  <c r="AI7" i="17"/>
  <c r="AI5" i="17"/>
  <c r="AH5" i="17" s="1"/>
  <c r="AR5" i="3"/>
  <c r="AQ5" i="3" s="1"/>
  <c r="AL4" i="11"/>
  <c r="AK4" i="11" s="1"/>
  <c r="BA8" i="6"/>
  <c r="AZ8" i="6" s="1"/>
  <c r="BG7" i="8"/>
  <c r="BF10" i="8" s="1"/>
  <c r="BG8" i="8"/>
  <c r="BF8" i="8" s="1"/>
  <c r="AK6" i="1"/>
  <c r="AK10" i="1"/>
  <c r="AK7" i="1"/>
  <c r="AL5" i="1"/>
  <c r="AK5" i="1" s="1"/>
  <c r="AK3" i="1"/>
  <c r="AK4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2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T2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M4" i="18"/>
  <c r="M3" i="18"/>
  <c r="M2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M19" i="6"/>
  <c r="M18" i="6"/>
  <c r="M17" i="6"/>
  <c r="M16" i="6"/>
  <c r="M15" i="6"/>
  <c r="M14" i="6"/>
  <c r="M13" i="6"/>
  <c r="M12" i="6"/>
  <c r="M11" i="6"/>
  <c r="M9" i="6"/>
  <c r="M8" i="6"/>
  <c r="M7" i="6"/>
  <c r="M6" i="6"/>
  <c r="M5" i="6"/>
  <c r="M4" i="6"/>
  <c r="M3" i="6"/>
  <c r="M2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B24" i="5"/>
  <c r="M24" i="5" s="1"/>
  <c r="B23" i="5"/>
  <c r="Q20" i="5" s="1"/>
  <c r="B22" i="5"/>
  <c r="M29" i="5" s="1"/>
  <c r="B21" i="5"/>
  <c r="K23" i="5" s="1"/>
  <c r="B20" i="5"/>
  <c r="Q26" i="5" s="1"/>
  <c r="B19" i="5"/>
  <c r="Q18" i="5" s="1"/>
  <c r="B18" i="5"/>
  <c r="Q29" i="5" s="1"/>
  <c r="B17" i="5"/>
  <c r="G22" i="5" s="1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Q15" i="16"/>
  <c r="Q14" i="16"/>
  <c r="Q13" i="16"/>
  <c r="Q12" i="16"/>
  <c r="Q11" i="16"/>
  <c r="Q10" i="16"/>
  <c r="Q9" i="16"/>
  <c r="Q8" i="16"/>
  <c r="Q7" i="16"/>
  <c r="Q6" i="16"/>
  <c r="Q5" i="16"/>
  <c r="Q4" i="16"/>
  <c r="Q3" i="16"/>
  <c r="Q2" i="16"/>
  <c r="M15" i="16"/>
  <c r="M14" i="16"/>
  <c r="M13" i="16"/>
  <c r="M12" i="16"/>
  <c r="M11" i="16"/>
  <c r="M10" i="16"/>
  <c r="M9" i="16"/>
  <c r="M8" i="16"/>
  <c r="M7" i="16"/>
  <c r="M6" i="16"/>
  <c r="M5" i="16"/>
  <c r="M4" i="16"/>
  <c r="M3" i="16"/>
  <c r="M2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AH11" i="17" l="1"/>
  <c r="AH13" i="17"/>
  <c r="AH9" i="17"/>
  <c r="AH7" i="17"/>
  <c r="AH3" i="17"/>
  <c r="BF9" i="8"/>
  <c r="BF12" i="8"/>
  <c r="BF7" i="8"/>
  <c r="BF5" i="8"/>
  <c r="BF4" i="8"/>
  <c r="BF11" i="8"/>
  <c r="BF6" i="8"/>
  <c r="BF13" i="8"/>
  <c r="AK8" i="1"/>
  <c r="K17" i="5"/>
  <c r="G23" i="5"/>
  <c r="K30" i="5"/>
  <c r="Q25" i="5"/>
  <c r="M23" i="5"/>
  <c r="K24" i="5"/>
  <c r="Q22" i="5"/>
  <c r="G20" i="5"/>
  <c r="M18" i="5"/>
  <c r="M25" i="5"/>
  <c r="G26" i="5"/>
  <c r="M21" i="5"/>
  <c r="M26" i="5"/>
  <c r="Q28" i="5"/>
  <c r="G19" i="5"/>
  <c r="G29" i="5"/>
  <c r="K26" i="5"/>
  <c r="M22" i="5"/>
  <c r="Q21" i="5"/>
  <c r="K22" i="5"/>
  <c r="K21" i="5"/>
  <c r="M30" i="5"/>
  <c r="G17" i="5"/>
  <c r="G25" i="5"/>
  <c r="G30" i="5"/>
  <c r="K27" i="5"/>
  <c r="M19" i="5"/>
  <c r="Q19" i="5"/>
  <c r="Q27" i="5"/>
  <c r="G28" i="5"/>
  <c r="K20" i="5"/>
  <c r="K25" i="5"/>
  <c r="M17" i="5"/>
  <c r="M28" i="5"/>
  <c r="Q30" i="5"/>
  <c r="G21" i="5"/>
  <c r="K18" i="5"/>
  <c r="Q24" i="5"/>
  <c r="G24" i="5"/>
  <c r="K19" i="5"/>
  <c r="K28" i="5"/>
  <c r="Q23" i="5"/>
  <c r="K29" i="5"/>
  <c r="M20" i="5"/>
  <c r="G27" i="5"/>
  <c r="M27" i="5"/>
  <c r="Q17" i="5"/>
  <c r="G18" i="5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22" i="3"/>
  <c r="M22" i="3"/>
  <c r="Q21" i="3"/>
  <c r="M21" i="3"/>
  <c r="Q20" i="3"/>
  <c r="M20" i="3"/>
  <c r="Q19" i="3"/>
  <c r="M19" i="3"/>
  <c r="Q18" i="3"/>
  <c r="M18" i="3"/>
  <c r="Q17" i="3"/>
  <c r="M17" i="3"/>
  <c r="Q16" i="3"/>
  <c r="M16" i="3"/>
  <c r="Q15" i="3"/>
  <c r="M15" i="3"/>
  <c r="Q14" i="3"/>
  <c r="M14" i="3"/>
  <c r="Q13" i="3"/>
  <c r="M13" i="3"/>
  <c r="Q12" i="3"/>
  <c r="M12" i="3"/>
  <c r="Q11" i="3"/>
  <c r="M11" i="3"/>
  <c r="Q10" i="3"/>
  <c r="M10" i="3"/>
  <c r="Q9" i="3"/>
  <c r="M9" i="3"/>
  <c r="Q8" i="3"/>
  <c r="M8" i="3"/>
  <c r="Q7" i="3"/>
  <c r="M7" i="3"/>
  <c r="Q6" i="3"/>
  <c r="M6" i="3"/>
  <c r="Q5" i="3"/>
  <c r="M5" i="3"/>
  <c r="Q4" i="3"/>
  <c r="M4" i="3"/>
  <c r="Q3" i="3"/>
  <c r="M3" i="3"/>
  <c r="Q2" i="3"/>
  <c r="M2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G2" i="3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2" i="17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3" i="2" l="1"/>
  <c r="G4" i="2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K22" i="2"/>
  <c r="K21" i="2"/>
  <c r="K20" i="2"/>
  <c r="K19" i="2"/>
  <c r="K18" i="2"/>
  <c r="K17" i="2"/>
  <c r="K16" i="2"/>
  <c r="K15" i="2"/>
  <c r="K14" i="2"/>
  <c r="K13" i="2"/>
  <c r="K11" i="2"/>
  <c r="K10" i="2"/>
  <c r="K9" i="2"/>
  <c r="K8" i="2"/>
  <c r="K7" i="2"/>
  <c r="K6" i="2"/>
  <c r="K5" i="2"/>
  <c r="K4" i="2"/>
  <c r="K3" i="2"/>
  <c r="K2" i="2"/>
  <c r="G2" i="2"/>
  <c r="K11" i="10" l="1"/>
  <c r="K10" i="10"/>
  <c r="K9" i="10"/>
  <c r="K8" i="10"/>
  <c r="K7" i="10"/>
  <c r="K6" i="10"/>
  <c r="K5" i="10"/>
  <c r="K4" i="10"/>
  <c r="K3" i="10"/>
  <c r="K2" i="10"/>
  <c r="G11" i="10"/>
  <c r="G10" i="10"/>
  <c r="G9" i="10"/>
  <c r="G8" i="10"/>
  <c r="G7" i="10"/>
  <c r="G6" i="10"/>
  <c r="G5" i="10"/>
  <c r="G4" i="10"/>
  <c r="G3" i="10"/>
  <c r="G2" i="10"/>
  <c r="K13" i="1"/>
  <c r="K12" i="1"/>
  <c r="K11" i="1"/>
  <c r="K10" i="1"/>
  <c r="K9" i="1"/>
  <c r="K8" i="1"/>
  <c r="G8" i="1"/>
  <c r="G9" i="1"/>
  <c r="G10" i="1"/>
  <c r="G11" i="1"/>
  <c r="G12" i="1"/>
  <c r="G13" i="1"/>
  <c r="K7" i="1"/>
  <c r="K6" i="1"/>
  <c r="K5" i="1"/>
  <c r="K4" i="1"/>
  <c r="K3" i="1"/>
  <c r="K2" i="1"/>
  <c r="G7" i="1"/>
  <c r="G6" i="1"/>
  <c r="G5" i="1"/>
  <c r="G4" i="1"/>
  <c r="G3" i="1"/>
  <c r="G2" i="1"/>
  <c r="K7" i="11"/>
  <c r="K6" i="11"/>
  <c r="K5" i="11"/>
  <c r="K4" i="11"/>
  <c r="K3" i="11"/>
  <c r="K2" i="11"/>
  <c r="G7" i="11"/>
  <c r="G6" i="11"/>
  <c r="G5" i="11"/>
  <c r="G4" i="11"/>
  <c r="G3" i="11"/>
  <c r="G2" i="11"/>
  <c r="BF3" i="8"/>
</calcChain>
</file>

<file path=xl/sharedStrings.xml><?xml version="1.0" encoding="utf-8"?>
<sst xmlns="http://schemas.openxmlformats.org/spreadsheetml/2006/main" count="2888" uniqueCount="95">
  <si>
    <t>1.</t>
  </si>
  <si>
    <t>2.</t>
  </si>
  <si>
    <t>3.</t>
  </si>
  <si>
    <t>4.</t>
  </si>
  <si>
    <t>5.</t>
  </si>
  <si>
    <t>6.</t>
  </si>
  <si>
    <t>7.</t>
  </si>
  <si>
    <t>8.</t>
  </si>
  <si>
    <t>:</t>
  </si>
  <si>
    <t>9.</t>
  </si>
  <si>
    <t>10.</t>
  </si>
  <si>
    <t>11.</t>
  </si>
  <si>
    <t>ODVETA</t>
  </si>
  <si>
    <t>BODY</t>
  </si>
  <si>
    <t>POŘADÍ</t>
  </si>
  <si>
    <t>MÍČE</t>
  </si>
  <si>
    <t>KEY</t>
  </si>
  <si>
    <t>ŽLUTÁ A</t>
  </si>
  <si>
    <t>Rovniny A</t>
  </si>
  <si>
    <t>Tyršova A</t>
  </si>
  <si>
    <t>Kučery A</t>
  </si>
  <si>
    <t>Stará Bělá A</t>
  </si>
  <si>
    <t>VK Raškovice A</t>
  </si>
  <si>
    <t>ŽLUTÁ B</t>
  </si>
  <si>
    <t>Rovniny B</t>
  </si>
  <si>
    <t>PORG A</t>
  </si>
  <si>
    <t>Komenského A</t>
  </si>
  <si>
    <t>Stará Bělá B</t>
  </si>
  <si>
    <t>VK Raškovice B</t>
  </si>
  <si>
    <t>ŽLUTÁ C</t>
  </si>
  <si>
    <t>Rovniny C</t>
  </si>
  <si>
    <t>Nová Bělá A</t>
  </si>
  <si>
    <t>Vratimov A</t>
  </si>
  <si>
    <t>Oranžová A</t>
  </si>
  <si>
    <t>Happy Sport Opava A</t>
  </si>
  <si>
    <t>TJ Frenštát A</t>
  </si>
  <si>
    <t>Oranžová B</t>
  </si>
  <si>
    <t>Škarvady A</t>
  </si>
  <si>
    <t>VK Polanka A</t>
  </si>
  <si>
    <t>Happy Sport Opava B</t>
  </si>
  <si>
    <t>TJ Frenštát B</t>
  </si>
  <si>
    <t>Oranžová C</t>
  </si>
  <si>
    <t>VK Polanka B</t>
  </si>
  <si>
    <t>Happy Sport Opava C</t>
  </si>
  <si>
    <t>TJ Frenštát C</t>
  </si>
  <si>
    <t>Oranžovo-červená A</t>
  </si>
  <si>
    <t>BVO Hlučín A</t>
  </si>
  <si>
    <t>VK Polanka C</t>
  </si>
  <si>
    <t>VK Polanka D</t>
  </si>
  <si>
    <t>Oranžovo-červená B</t>
  </si>
  <si>
    <t>Oranžovo-červená C</t>
  </si>
  <si>
    <t>Vřesina A</t>
  </si>
  <si>
    <t>VK Polanka E</t>
  </si>
  <si>
    <t>Happy Sport Opava D</t>
  </si>
  <si>
    <t>Modrá A</t>
  </si>
  <si>
    <t>Happy Sport Opava A Chlapci</t>
  </si>
  <si>
    <t>VK Raškovice A Dívky</t>
  </si>
  <si>
    <t>VK Raškovice A Chlapci</t>
  </si>
  <si>
    <t>Happy Sport Opava A Dívky</t>
  </si>
  <si>
    <t>Modrá B</t>
  </si>
  <si>
    <t>Happy Sport Opava B Chlapci</t>
  </si>
  <si>
    <t>Happy Sport Opava B Dívky</t>
  </si>
  <si>
    <t>Vratimov B</t>
  </si>
  <si>
    <t>TJ Frenštát D</t>
  </si>
  <si>
    <t>Kučery B</t>
  </si>
  <si>
    <t>Červená A 2 Kola</t>
  </si>
  <si>
    <t>Žlutá 1. - 6. Místo</t>
  </si>
  <si>
    <t>Žlutá 7. - 12. Místo</t>
  </si>
  <si>
    <t>Oranžová 1. - 4. Místo</t>
  </si>
  <si>
    <t>Oranžová 5. - 8. Místo</t>
  </si>
  <si>
    <t>Oranžová 9. - 13. Místo</t>
  </si>
  <si>
    <t>Polanka A</t>
  </si>
  <si>
    <t>Modrá 1. - 4. Místo</t>
  </si>
  <si>
    <t>Modrá 5. - 9. Místo</t>
  </si>
  <si>
    <t>Oranžovo-červená 1. - 6. Místo</t>
  </si>
  <si>
    <t>Oranžovo-červená 7. - 11- Místo</t>
  </si>
  <si>
    <t>Oranžovo-červená 12. - 16. Místo</t>
  </si>
  <si>
    <t>Bvo Hlučín A</t>
  </si>
  <si>
    <t>BVO Hlučín B</t>
  </si>
  <si>
    <t>Green Volley FM A</t>
  </si>
  <si>
    <t>Green Volley FM B</t>
  </si>
  <si>
    <t>Barva</t>
  </si>
  <si>
    <t>1. místo</t>
  </si>
  <si>
    <t>2. místo</t>
  </si>
  <si>
    <t>3. místo</t>
  </si>
  <si>
    <t>žlutá</t>
  </si>
  <si>
    <t>oranžová</t>
  </si>
  <si>
    <t>oranžovočervená</t>
  </si>
  <si>
    <t>červená</t>
  </si>
  <si>
    <t>zelená</t>
  </si>
  <si>
    <t>modrá</t>
  </si>
  <si>
    <t>Ostraváček ZŠ PORG</t>
  </si>
  <si>
    <t>Blue Volley Ostrava - ZŠ Hlučín A</t>
  </si>
  <si>
    <t>Blue Volley Ostrava - ZŠ Hlučín B</t>
  </si>
  <si>
    <t xml:space="preserve">Happy Sport Opava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</si>
</sst>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0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24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3AD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2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11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8" borderId="0" xfId="0" applyFont="1" applyFill="1"/>
    <xf numFmtId="0" fontId="4" fillId="0" borderId="38" xfId="0" applyFont="1" applyBorder="1" applyAlignment="1">
      <alignment horizontal="center" vertical="center"/>
    </xf>
    <xf numFmtId="0" fontId="6" fillId="10" borderId="74" xfId="0" applyFont="1" applyFill="1" applyBorder="1" applyAlignment="1">
      <alignment horizontal="center" vertical="center"/>
    </xf>
    <xf numFmtId="0" fontId="6" fillId="10" borderId="7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6" fillId="14" borderId="74" xfId="0" applyFont="1" applyFill="1" applyBorder="1" applyAlignment="1">
      <alignment horizontal="center" vertical="center"/>
    </xf>
    <xf numFmtId="0" fontId="6" fillId="14" borderId="75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71" xfId="0" applyFont="1" applyFill="1" applyBorder="1" applyAlignment="1">
      <alignment horizontal="center" vertical="center"/>
    </xf>
    <xf numFmtId="0" fontId="4" fillId="13" borderId="62" xfId="0" applyFont="1" applyFill="1" applyBorder="1" applyAlignment="1">
      <alignment horizontal="center" vertical="center"/>
    </xf>
    <xf numFmtId="0" fontId="4" fillId="13" borderId="63" xfId="0" applyFont="1" applyFill="1" applyBorder="1" applyAlignment="1">
      <alignment horizontal="center" vertical="center"/>
    </xf>
    <xf numFmtId="0" fontId="4" fillId="13" borderId="51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4" fillId="13" borderId="49" xfId="0" applyFont="1" applyFill="1" applyBorder="1" applyAlignment="1">
      <alignment horizontal="center" vertical="center"/>
    </xf>
    <xf numFmtId="0" fontId="4" fillId="13" borderId="50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9" xfId="0" applyFont="1" applyFill="1" applyBorder="1" applyAlignment="1">
      <alignment vertical="center"/>
    </xf>
    <xf numFmtId="0" fontId="6" fillId="12" borderId="74" xfId="0" applyFont="1" applyFill="1" applyBorder="1" applyAlignment="1">
      <alignment horizontal="center" vertical="center"/>
    </xf>
    <xf numFmtId="0" fontId="6" fillId="12" borderId="75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vertical="center"/>
    </xf>
    <xf numFmtId="0" fontId="4" fillId="12" borderId="34" xfId="0" applyFont="1" applyFill="1" applyBorder="1" applyAlignment="1">
      <alignment vertical="center"/>
    </xf>
    <xf numFmtId="0" fontId="4" fillId="12" borderId="40" xfId="0" applyFont="1" applyFill="1" applyBorder="1" applyAlignment="1">
      <alignment vertical="center"/>
    </xf>
    <xf numFmtId="0" fontId="4" fillId="12" borderId="39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0" fontId="4" fillId="12" borderId="39" xfId="0" applyFont="1" applyFill="1" applyBorder="1" applyAlignment="1">
      <alignment vertical="center"/>
    </xf>
    <xf numFmtId="0" fontId="2" fillId="12" borderId="12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4" fillId="12" borderId="64" xfId="0" applyFont="1" applyFill="1" applyBorder="1" applyAlignment="1">
      <alignment vertical="center"/>
    </xf>
    <xf numFmtId="0" fontId="4" fillId="12" borderId="65" xfId="0" applyFont="1" applyFill="1" applyBorder="1" applyAlignment="1">
      <alignment vertical="center"/>
    </xf>
    <xf numFmtId="0" fontId="4" fillId="12" borderId="66" xfId="0" applyFont="1" applyFill="1" applyBorder="1" applyAlignment="1">
      <alignment vertical="center"/>
    </xf>
    <xf numFmtId="0" fontId="8" fillId="12" borderId="14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84" xfId="0" applyFont="1" applyFill="1" applyBorder="1" applyAlignment="1">
      <alignment horizontal="center" vertical="center"/>
    </xf>
    <xf numFmtId="0" fontId="2" fillId="12" borderId="86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10" borderId="74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10" borderId="7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textRotation="255"/>
    </xf>
    <xf numFmtId="0" fontId="3" fillId="0" borderId="61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10" borderId="76" xfId="0" applyFont="1" applyFill="1" applyBorder="1" applyAlignment="1">
      <alignment horizontal="center" vertical="center"/>
    </xf>
    <xf numFmtId="0" fontId="2" fillId="10" borderId="75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2" fillId="14" borderId="76" xfId="0" applyFont="1" applyFill="1" applyBorder="1" applyAlignment="1">
      <alignment horizontal="center" vertical="center"/>
    </xf>
    <xf numFmtId="0" fontId="2" fillId="14" borderId="75" xfId="0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  <xf numFmtId="0" fontId="4" fillId="14" borderId="40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36" xfId="0" applyFont="1" applyFill="1" applyBorder="1" applyAlignment="1">
      <alignment horizontal="center" vertical="center"/>
    </xf>
    <xf numFmtId="0" fontId="4" fillId="14" borderId="37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0" fontId="4" fillId="10" borderId="84" xfId="0" applyFont="1" applyFill="1" applyBorder="1" applyAlignment="1">
      <alignment horizontal="center" vertical="center"/>
    </xf>
    <xf numFmtId="0" fontId="4" fillId="10" borderId="77" xfId="0" applyFont="1" applyFill="1" applyBorder="1" applyAlignment="1">
      <alignment horizontal="center" vertical="center"/>
    </xf>
    <xf numFmtId="0" fontId="4" fillId="10" borderId="85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4" fillId="10" borderId="54" xfId="0" applyFont="1" applyFill="1" applyBorder="1" applyAlignment="1">
      <alignment horizontal="center" vertical="center"/>
    </xf>
    <xf numFmtId="0" fontId="4" fillId="10" borderId="55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10" borderId="59" xfId="0" applyFont="1" applyFill="1" applyBorder="1" applyAlignment="1">
      <alignment horizontal="center" vertical="center"/>
    </xf>
    <xf numFmtId="0" fontId="4" fillId="10" borderId="60" xfId="0" applyFont="1" applyFill="1" applyBorder="1" applyAlignment="1">
      <alignment horizontal="center" vertical="center"/>
    </xf>
    <xf numFmtId="0" fontId="3" fillId="9" borderId="72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10" borderId="80" xfId="0" applyFont="1" applyFill="1" applyBorder="1" applyAlignment="1">
      <alignment horizontal="center" vertical="center"/>
    </xf>
    <xf numFmtId="0" fontId="6" fillId="10" borderId="75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10" borderId="7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0" borderId="8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10" borderId="76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textRotation="255"/>
    </xf>
    <xf numFmtId="0" fontId="2" fillId="0" borderId="61" xfId="0" applyFont="1" applyBorder="1" applyAlignment="1">
      <alignment horizontal="center" textRotation="255"/>
    </xf>
    <xf numFmtId="0" fontId="5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12" borderId="84" xfId="0" applyFont="1" applyFill="1" applyBorder="1" applyAlignment="1">
      <alignment horizontal="center" vertical="center"/>
    </xf>
    <xf numFmtId="0" fontId="4" fillId="12" borderId="77" xfId="0" applyFont="1" applyFill="1" applyBorder="1" applyAlignment="1">
      <alignment horizontal="center" vertical="center"/>
    </xf>
    <xf numFmtId="0" fontId="4" fillId="12" borderId="85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4" fillId="12" borderId="46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 vertical="center"/>
    </xf>
    <xf numFmtId="0" fontId="4" fillId="12" borderId="55" xfId="0" applyFont="1" applyFill="1" applyBorder="1" applyAlignment="1">
      <alignment horizontal="center" vertical="center"/>
    </xf>
    <xf numFmtId="0" fontId="4" fillId="12" borderId="56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12" borderId="74" xfId="0" applyFont="1" applyFill="1" applyBorder="1" applyAlignment="1">
      <alignment horizontal="center" vertical="center"/>
    </xf>
    <xf numFmtId="0" fontId="6" fillId="12" borderId="78" xfId="0" applyFont="1" applyFill="1" applyBorder="1" applyAlignment="1">
      <alignment horizontal="center" vertical="center"/>
    </xf>
    <xf numFmtId="0" fontId="4" fillId="12" borderId="58" xfId="0" applyFont="1" applyFill="1" applyBorder="1" applyAlignment="1">
      <alignment horizontal="center" vertical="center"/>
    </xf>
    <xf numFmtId="0" fontId="4" fillId="12" borderId="59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6" fillId="12" borderId="83" xfId="0" applyFont="1" applyFill="1" applyBorder="1" applyAlignment="1">
      <alignment horizontal="center" vertical="center"/>
    </xf>
    <xf numFmtId="0" fontId="2" fillId="12" borderId="73" xfId="0" applyFont="1" applyFill="1" applyBorder="1" applyAlignment="1">
      <alignment horizontal="center" vertical="center"/>
    </xf>
    <xf numFmtId="0" fontId="2" fillId="12" borderId="7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39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2" fillId="12" borderId="76" xfId="0" applyFont="1" applyFill="1" applyBorder="1" applyAlignment="1">
      <alignment horizontal="center" vertical="center"/>
    </xf>
    <xf numFmtId="0" fontId="2" fillId="12" borderId="7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AD23"/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0" sqref="C10"/>
    </sheetView>
  </sheetViews>
  <sheetFormatPr defaultRowHeight="15" x14ac:dyDescent="0.25"/>
  <cols>
    <col min="1" max="1" width="16.28515625" bestFit="1" customWidth="1"/>
    <col min="2" max="2" width="19.7109375" bestFit="1" customWidth="1"/>
    <col min="3" max="3" width="30" bestFit="1" customWidth="1"/>
    <col min="4" max="4" width="30.140625" bestFit="1" customWidth="1"/>
  </cols>
  <sheetData>
    <row r="1" spans="1:4" x14ac:dyDescent="0.25">
      <c r="A1" s="471" t="s">
        <v>81</v>
      </c>
      <c r="B1" s="471" t="s">
        <v>84</v>
      </c>
      <c r="C1" s="471" t="s">
        <v>83</v>
      </c>
      <c r="D1" s="471" t="s">
        <v>82</v>
      </c>
    </row>
    <row r="2" spans="1:4" x14ac:dyDescent="0.25">
      <c r="A2" s="471" t="s">
        <v>85</v>
      </c>
      <c r="B2" s="472" t="s">
        <v>28</v>
      </c>
      <c r="C2" s="472" t="s">
        <v>28</v>
      </c>
      <c r="D2" s="472" t="s">
        <v>35</v>
      </c>
    </row>
    <row r="3" spans="1:4" x14ac:dyDescent="0.25">
      <c r="A3" s="471" t="s">
        <v>86</v>
      </c>
      <c r="B3" s="472" t="s">
        <v>40</v>
      </c>
      <c r="C3" s="472" t="s">
        <v>35</v>
      </c>
      <c r="D3" s="472" t="s">
        <v>63</v>
      </c>
    </row>
    <row r="4" spans="1:4" x14ac:dyDescent="0.25">
      <c r="A4" s="471" t="s">
        <v>87</v>
      </c>
      <c r="B4" s="472" t="s">
        <v>48</v>
      </c>
      <c r="C4" s="472" t="s">
        <v>42</v>
      </c>
      <c r="D4" s="472" t="s">
        <v>91</v>
      </c>
    </row>
    <row r="5" spans="1:4" x14ac:dyDescent="0.25">
      <c r="A5" s="471" t="s">
        <v>88</v>
      </c>
      <c r="B5" s="472" t="s">
        <v>53</v>
      </c>
      <c r="C5" s="472" t="s">
        <v>34</v>
      </c>
      <c r="D5" s="472" t="s">
        <v>22</v>
      </c>
    </row>
    <row r="6" spans="1:4" x14ac:dyDescent="0.25">
      <c r="A6" s="471" t="s">
        <v>89</v>
      </c>
      <c r="B6" s="472" t="s">
        <v>80</v>
      </c>
      <c r="C6" s="472" t="s">
        <v>93</v>
      </c>
      <c r="D6" s="472" t="s">
        <v>92</v>
      </c>
    </row>
    <row r="7" spans="1:4" x14ac:dyDescent="0.25">
      <c r="A7" s="471" t="s">
        <v>90</v>
      </c>
      <c r="B7" s="472" t="s">
        <v>94</v>
      </c>
      <c r="C7" s="472" t="s">
        <v>94</v>
      </c>
      <c r="D7" s="472" t="s">
        <v>94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7"/>
  <sheetViews>
    <sheetView topLeftCell="I1" zoomScaleNormal="100" workbookViewId="0">
      <selection activeCell="AQ8" sqref="AQ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68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35</v>
      </c>
      <c r="C2" s="21"/>
      <c r="D2" s="21"/>
      <c r="E2" s="21"/>
      <c r="F2" s="4"/>
      <c r="G2" s="230" t="str">
        <f>$B2</f>
        <v>TJ Frenštát A</v>
      </c>
      <c r="H2" s="51">
        <v>5</v>
      </c>
      <c r="I2" s="231" t="s">
        <v>8</v>
      </c>
      <c r="J2" s="51">
        <v>7</v>
      </c>
      <c r="K2" s="232" t="str">
        <f>$B5</f>
        <v>TJ Frenštát D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TJ Frenštát A</v>
      </c>
      <c r="Y2" s="267"/>
      <c r="Z2" s="268"/>
      <c r="AA2" s="269" t="str">
        <f>W4</f>
        <v>TJ Frenštát B</v>
      </c>
      <c r="AB2" s="267"/>
      <c r="AC2" s="268"/>
      <c r="AD2" s="269" t="str">
        <f>W5</f>
        <v>Škarvady A</v>
      </c>
      <c r="AE2" s="267"/>
      <c r="AF2" s="268"/>
      <c r="AG2" s="269" t="str">
        <f>W6</f>
        <v>TJ Frenštát D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5">
      <c r="A3" s="240" t="s">
        <v>1</v>
      </c>
      <c r="B3" s="54" t="s">
        <v>40</v>
      </c>
      <c r="C3" s="21"/>
      <c r="D3" s="21"/>
      <c r="E3" s="21"/>
      <c r="F3" s="4"/>
      <c r="G3" s="240" t="str">
        <f>$B3</f>
        <v>TJ Frenštát B</v>
      </c>
      <c r="H3" s="55">
        <v>6</v>
      </c>
      <c r="I3" s="8" t="s">
        <v>8</v>
      </c>
      <c r="J3" s="55">
        <v>2</v>
      </c>
      <c r="K3" s="241" t="str">
        <f>$B4</f>
        <v>Škarvady A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'Oranžová 1-4'!$B$2</f>
        <v>TJ Frenštát A</v>
      </c>
      <c r="X3" s="300"/>
      <c r="Y3" s="301"/>
      <c r="Z3" s="302"/>
      <c r="AA3" s="251">
        <f>'Oranžová 1-4'!$H$6</f>
        <v>6</v>
      </c>
      <c r="AB3" s="237" t="s">
        <v>8</v>
      </c>
      <c r="AC3" s="17">
        <f>'Oranžová 1-4'!$J$6</f>
        <v>5</v>
      </c>
      <c r="AD3" s="251">
        <f>'Oranžová 1-4'!$H$4</f>
        <v>8</v>
      </c>
      <c r="AE3" s="237" t="s">
        <v>8</v>
      </c>
      <c r="AF3" s="17">
        <f>'Oranžová 1-4'!$J$4</f>
        <v>7</v>
      </c>
      <c r="AG3" s="251">
        <f>'Oranžová 1-4'!$H$2</f>
        <v>5</v>
      </c>
      <c r="AH3" s="237" t="s">
        <v>8</v>
      </c>
      <c r="AI3" s="17">
        <f>'Oranžová 1-4'!$J$2</f>
        <v>7</v>
      </c>
      <c r="AJ3" s="253">
        <f>SUM(IF(X3&gt;Z3,1,0),IF(AA3&gt;AC3,1,0),IF(AD3&gt;AF3,1,0),IF(AG3&gt;AI3,1,0))</f>
        <v>2</v>
      </c>
      <c r="AK3" s="56">
        <f>_xlfn.RANK.EQ(AL3,$AL$3:$AL$6)</f>
        <v>2</v>
      </c>
      <c r="AL3" s="57">
        <f>1000*AJ3+AP3</f>
        <v>2001</v>
      </c>
      <c r="AM3" s="237">
        <f>X3+AA3+AD3+AG3</f>
        <v>19</v>
      </c>
      <c r="AN3" s="237" t="s">
        <v>8</v>
      </c>
      <c r="AO3" s="237">
        <f>Z3+AC3+AF3+AI3</f>
        <v>19</v>
      </c>
      <c r="AP3" s="244">
        <f>AM3/AO3</f>
        <v>1</v>
      </c>
    </row>
    <row r="4" spans="1:42" ht="20.100000000000001" customHeight="1" x14ac:dyDescent="0.25">
      <c r="A4" s="240" t="s">
        <v>2</v>
      </c>
      <c r="B4" s="54" t="s">
        <v>37</v>
      </c>
      <c r="C4" s="21"/>
      <c r="D4" s="21"/>
      <c r="E4" s="21"/>
      <c r="F4" s="49"/>
      <c r="G4" s="240" t="str">
        <f>$B2</f>
        <v>TJ Frenštát A</v>
      </c>
      <c r="H4" s="55">
        <v>8</v>
      </c>
      <c r="I4" s="8" t="s">
        <v>8</v>
      </c>
      <c r="J4" s="55">
        <v>7</v>
      </c>
      <c r="K4" s="241" t="str">
        <f>$B4</f>
        <v>Škarvady A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'Oranžová 1-4'!$B$3</f>
        <v>TJ Frenštát B</v>
      </c>
      <c r="X4" s="34">
        <f>AC3</f>
        <v>5</v>
      </c>
      <c r="Y4" s="35" t="s">
        <v>8</v>
      </c>
      <c r="Z4" s="36">
        <f>AA3</f>
        <v>6</v>
      </c>
      <c r="AA4" s="303"/>
      <c r="AB4" s="304"/>
      <c r="AC4" s="305"/>
      <c r="AD4" s="29">
        <f>'Oranžová 1-4'!$H$3</f>
        <v>6</v>
      </c>
      <c r="AE4" s="256" t="s">
        <v>8</v>
      </c>
      <c r="AF4" s="31">
        <f>'Oranžová 1-4'!$J$3</f>
        <v>2</v>
      </c>
      <c r="AG4" s="29">
        <f>'Oranžová 1-4'!$H$5</f>
        <v>3</v>
      </c>
      <c r="AH4" s="256" t="s">
        <v>8</v>
      </c>
      <c r="AI4" s="31">
        <f>'Oranžová 1-4'!$J$5</f>
        <v>4</v>
      </c>
      <c r="AJ4" s="258">
        <f t="shared" ref="AJ4:AJ6" si="0">SUM(IF(X4&gt;Z4,1,0),IF(AA4&gt;AC4,1,0),IF(AD4&gt;AF4,1,0),IF(AG4&gt;AI4,1,0))</f>
        <v>1</v>
      </c>
      <c r="AK4" s="59">
        <f t="shared" ref="AK4:AK6" si="1">_xlfn.RANK.EQ(AL4,$AL$3:$AL$6)</f>
        <v>3</v>
      </c>
      <c r="AL4" s="57">
        <f t="shared" ref="AL4:AL6" si="2">1000*AJ4+AP4</f>
        <v>1001.1666666666666</v>
      </c>
      <c r="AM4" s="256">
        <f t="shared" ref="AM4:AM6" si="3">X4+AA4+AD4+AG4</f>
        <v>14</v>
      </c>
      <c r="AN4" s="256" t="s">
        <v>8</v>
      </c>
      <c r="AO4" s="256">
        <f t="shared" ref="AO4:AO6" si="4">Z4+AC4+AF4+AI4</f>
        <v>12</v>
      </c>
      <c r="AP4" s="257">
        <f t="shared" ref="AP4:AP6" si="5">AM4/AO4</f>
        <v>1.1666666666666667</v>
      </c>
    </row>
    <row r="5" spans="1:42" ht="20.100000000000001" customHeight="1" thickBot="1" x14ac:dyDescent="0.3">
      <c r="A5" s="235" t="s">
        <v>3</v>
      </c>
      <c r="B5" s="61" t="s">
        <v>63</v>
      </c>
      <c r="C5" s="21"/>
      <c r="D5" s="21"/>
      <c r="E5" s="21"/>
      <c r="G5" s="240" t="str">
        <f>$B3</f>
        <v>TJ Frenštát B</v>
      </c>
      <c r="H5" s="55">
        <v>3</v>
      </c>
      <c r="I5" s="8" t="s">
        <v>8</v>
      </c>
      <c r="J5" s="55">
        <v>4</v>
      </c>
      <c r="K5" s="241" t="str">
        <f>$B5</f>
        <v>TJ Frenštát D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'Oranžová 1-4'!$B$4</f>
        <v>Škarvady A</v>
      </c>
      <c r="X5" s="34">
        <f>AF3</f>
        <v>7</v>
      </c>
      <c r="Y5" s="35" t="s">
        <v>8</v>
      </c>
      <c r="Z5" s="36">
        <f>AD3</f>
        <v>8</v>
      </c>
      <c r="AA5" s="34">
        <f>AF4</f>
        <v>2</v>
      </c>
      <c r="AB5" s="35" t="s">
        <v>8</v>
      </c>
      <c r="AC5" s="36">
        <f>AD4</f>
        <v>6</v>
      </c>
      <c r="AD5" s="303"/>
      <c r="AE5" s="304"/>
      <c r="AF5" s="305"/>
      <c r="AG5" s="29">
        <f>'Oranžová 1-4'!$H$7</f>
        <v>5</v>
      </c>
      <c r="AH5" s="256" t="s">
        <v>8</v>
      </c>
      <c r="AI5" s="31">
        <f>'Oranžová 1-4'!$J$7</f>
        <v>7</v>
      </c>
      <c r="AJ5" s="258">
        <f t="shared" si="0"/>
        <v>0</v>
      </c>
      <c r="AK5" s="59">
        <f t="shared" si="1"/>
        <v>4</v>
      </c>
      <c r="AL5" s="57">
        <f t="shared" si="2"/>
        <v>0.66666666666666663</v>
      </c>
      <c r="AM5" s="256">
        <f t="shared" si="3"/>
        <v>14</v>
      </c>
      <c r="AN5" s="256" t="s">
        <v>8</v>
      </c>
      <c r="AO5" s="256">
        <f t="shared" si="4"/>
        <v>21</v>
      </c>
      <c r="AP5" s="257">
        <f t="shared" si="5"/>
        <v>0.66666666666666663</v>
      </c>
    </row>
    <row r="6" spans="1:42" ht="20.100000000000001" customHeight="1" thickBot="1" x14ac:dyDescent="0.25">
      <c r="G6" s="240" t="str">
        <f>$B2</f>
        <v>TJ Frenštát A</v>
      </c>
      <c r="H6" s="55">
        <v>6</v>
      </c>
      <c r="I6" s="8" t="s">
        <v>8</v>
      </c>
      <c r="J6" s="55">
        <v>5</v>
      </c>
      <c r="K6" s="241" t="str">
        <f>$B3</f>
        <v>TJ Frenštát B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'Oranžová 1-4'!$B$5</f>
        <v>TJ Frenštát D</v>
      </c>
      <c r="X6" s="39">
        <f>AI3</f>
        <v>7</v>
      </c>
      <c r="Y6" s="40" t="s">
        <v>8</v>
      </c>
      <c r="Z6" s="41">
        <f>AG3</f>
        <v>5</v>
      </c>
      <c r="AA6" s="39">
        <f>AI4</f>
        <v>4</v>
      </c>
      <c r="AB6" s="40" t="s">
        <v>8</v>
      </c>
      <c r="AC6" s="41">
        <f>AG4</f>
        <v>3</v>
      </c>
      <c r="AD6" s="39">
        <f>AI5</f>
        <v>7</v>
      </c>
      <c r="AE6" s="40" t="s">
        <v>8</v>
      </c>
      <c r="AF6" s="41">
        <f>AG5</f>
        <v>5</v>
      </c>
      <c r="AG6" s="306"/>
      <c r="AH6" s="307"/>
      <c r="AI6" s="308"/>
      <c r="AJ6" s="261">
        <f t="shared" si="0"/>
        <v>3</v>
      </c>
      <c r="AK6" s="63">
        <f t="shared" si="1"/>
        <v>1</v>
      </c>
      <c r="AL6" s="57">
        <f t="shared" si="2"/>
        <v>3001.3846153846152</v>
      </c>
      <c r="AM6" s="259">
        <f t="shared" si="3"/>
        <v>18</v>
      </c>
      <c r="AN6" s="259" t="s">
        <v>8</v>
      </c>
      <c r="AO6" s="259">
        <f t="shared" si="4"/>
        <v>13</v>
      </c>
      <c r="AP6" s="260">
        <f t="shared" si="5"/>
        <v>1.3846153846153846</v>
      </c>
    </row>
    <row r="7" spans="1:42" ht="20.100000000000001" customHeight="1" thickBot="1" x14ac:dyDescent="0.25">
      <c r="G7" s="235" t="str">
        <f>$B4</f>
        <v>Škarvady A</v>
      </c>
      <c r="H7" s="64">
        <v>5</v>
      </c>
      <c r="I7" s="233" t="s">
        <v>8</v>
      </c>
      <c r="J7" s="64">
        <v>7</v>
      </c>
      <c r="K7" s="234" t="str">
        <f>$B5</f>
        <v>TJ Frenštát D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7"/>
  <sheetViews>
    <sheetView zoomScaleNormal="100" workbookViewId="0">
      <selection activeCell="H8" sqref="H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69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44</v>
      </c>
      <c r="C2" s="21"/>
      <c r="D2" s="21"/>
      <c r="E2" s="21"/>
      <c r="F2" s="4"/>
      <c r="G2" s="230" t="str">
        <f>$B2</f>
        <v>TJ Frenštát C</v>
      </c>
      <c r="H2" s="51">
        <v>4</v>
      </c>
      <c r="I2" s="231" t="s">
        <v>8</v>
      </c>
      <c r="J2" s="51">
        <v>7</v>
      </c>
      <c r="K2" s="232" t="str">
        <f>$B5</f>
        <v>Polanka A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TJ Frenštát C</v>
      </c>
      <c r="Y2" s="267"/>
      <c r="Z2" s="268"/>
      <c r="AA2" s="269" t="str">
        <f>W4</f>
        <v>Happy Sport Opava C</v>
      </c>
      <c r="AB2" s="267"/>
      <c r="AC2" s="268"/>
      <c r="AD2" s="269" t="str">
        <f>W5</f>
        <v>Happy Sport Opava A</v>
      </c>
      <c r="AE2" s="267"/>
      <c r="AF2" s="268"/>
      <c r="AG2" s="269" t="str">
        <f>W6</f>
        <v>Polanka A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">
      <c r="A3" s="240" t="s">
        <v>1</v>
      </c>
      <c r="B3" s="54" t="s">
        <v>43</v>
      </c>
      <c r="C3" s="21"/>
      <c r="D3" s="21"/>
      <c r="E3" s="21"/>
      <c r="F3" s="4"/>
      <c r="G3" s="240" t="str">
        <f>$B3</f>
        <v>Happy Sport Opava C</v>
      </c>
      <c r="H3" s="55">
        <v>8</v>
      </c>
      <c r="I3" s="8" t="s">
        <v>8</v>
      </c>
      <c r="J3" s="55">
        <v>4</v>
      </c>
      <c r="K3" s="241" t="str">
        <f>$B4</f>
        <v>Happy Sport Opava A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'77'!$B$2</f>
        <v>TJ Frenštát C</v>
      </c>
      <c r="X3" s="300"/>
      <c r="Y3" s="301"/>
      <c r="Z3" s="302"/>
      <c r="AA3" s="251">
        <f>'77'!$H$6</f>
        <v>3</v>
      </c>
      <c r="AB3" s="237" t="s">
        <v>8</v>
      </c>
      <c r="AC3" s="17">
        <f>'77'!$J$6</f>
        <v>8</v>
      </c>
      <c r="AD3" s="251">
        <f>'77'!$H$4</f>
        <v>6</v>
      </c>
      <c r="AE3" s="237" t="s">
        <v>8</v>
      </c>
      <c r="AF3" s="17">
        <f>'77'!$J$4</f>
        <v>7</v>
      </c>
      <c r="AG3" s="251">
        <f>'77'!$H$2</f>
        <v>4</v>
      </c>
      <c r="AH3" s="237" t="s">
        <v>8</v>
      </c>
      <c r="AI3" s="17">
        <f>'77'!$J$2</f>
        <v>7</v>
      </c>
      <c r="AJ3" s="253">
        <f>SUM(IF(X3&gt;Z3,1,0),IF(AA3&gt;AC3,1,0),IF(AD3&gt;AF3,1,0),IF(AG3&gt;AI3,1,0))</f>
        <v>0</v>
      </c>
      <c r="AK3" s="56">
        <f>_xlfn.RANK.EQ(AL3,$AL$3:$AL$6)</f>
        <v>4</v>
      </c>
      <c r="AL3" s="57">
        <f>1000*AJ3+AP3</f>
        <v>0.59090909090909094</v>
      </c>
      <c r="AM3" s="237">
        <f>X3+AA3+AD3+AG3</f>
        <v>13</v>
      </c>
      <c r="AN3" s="237" t="s">
        <v>8</v>
      </c>
      <c r="AO3" s="237">
        <f>Z3+AC3+AF3+AI3</f>
        <v>22</v>
      </c>
      <c r="AP3" s="244">
        <f>AM3/AO3</f>
        <v>0.59090909090909094</v>
      </c>
    </row>
    <row r="4" spans="1:42" ht="20.100000000000001" customHeight="1" x14ac:dyDescent="0.2">
      <c r="A4" s="240" t="s">
        <v>2</v>
      </c>
      <c r="B4" s="54" t="s">
        <v>34</v>
      </c>
      <c r="C4" s="21"/>
      <c r="D4" s="21"/>
      <c r="E4" s="21"/>
      <c r="F4" s="49"/>
      <c r="G4" s="240" t="str">
        <f>$B2</f>
        <v>TJ Frenštát C</v>
      </c>
      <c r="H4" s="55">
        <v>6</v>
      </c>
      <c r="I4" s="8" t="s">
        <v>8</v>
      </c>
      <c r="J4" s="55">
        <v>7</v>
      </c>
      <c r="K4" s="241" t="str">
        <f>$B4</f>
        <v>Happy Sport Opava A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'77'!$B$3</f>
        <v>Happy Sport Opava C</v>
      </c>
      <c r="X4" s="34">
        <f>AC3</f>
        <v>8</v>
      </c>
      <c r="Y4" s="35" t="s">
        <v>8</v>
      </c>
      <c r="Z4" s="36">
        <f>AA3</f>
        <v>3</v>
      </c>
      <c r="AA4" s="303"/>
      <c r="AB4" s="304"/>
      <c r="AC4" s="305"/>
      <c r="AD4" s="29">
        <f>'77'!$H$3</f>
        <v>8</v>
      </c>
      <c r="AE4" s="256" t="s">
        <v>8</v>
      </c>
      <c r="AF4" s="31">
        <f>'77'!$J$3</f>
        <v>4</v>
      </c>
      <c r="AG4" s="29">
        <f>'77'!$H$5</f>
        <v>12</v>
      </c>
      <c r="AH4" s="256" t="s">
        <v>8</v>
      </c>
      <c r="AI4" s="31">
        <f>'77'!$J$5</f>
        <v>5</v>
      </c>
      <c r="AJ4" s="258">
        <f t="shared" ref="AJ4:AJ6" si="0">SUM(IF(X4&gt;Z4,1,0),IF(AA4&gt;AC4,1,0),IF(AD4&gt;AF4,1,0),IF(AG4&gt;AI4,1,0))</f>
        <v>3</v>
      </c>
      <c r="AK4" s="59">
        <f t="shared" ref="AK4:AK6" si="1">_xlfn.RANK.EQ(AL4,$AL$3:$AL$6)</f>
        <v>1</v>
      </c>
      <c r="AL4" s="57">
        <f t="shared" ref="AL4:AL6" si="2">1000*AJ4+AP4</f>
        <v>3002.3333333333335</v>
      </c>
      <c r="AM4" s="256">
        <f t="shared" ref="AM4:AM6" si="3">X4+AA4+AD4+AG4</f>
        <v>28</v>
      </c>
      <c r="AN4" s="256" t="s">
        <v>8</v>
      </c>
      <c r="AO4" s="256">
        <f t="shared" ref="AO4:AO6" si="4">Z4+AC4+AF4+AI4</f>
        <v>12</v>
      </c>
      <c r="AP4" s="257">
        <f t="shared" ref="AP4:AP6" si="5">AM4/AO4</f>
        <v>2.3333333333333335</v>
      </c>
    </row>
    <row r="5" spans="1:42" ht="20.100000000000001" customHeight="1" thickBot="1" x14ac:dyDescent="0.25">
      <c r="A5" s="235" t="s">
        <v>3</v>
      </c>
      <c r="B5" s="61" t="s">
        <v>71</v>
      </c>
      <c r="C5" s="21"/>
      <c r="D5" s="21"/>
      <c r="E5" s="21"/>
      <c r="G5" s="240" t="str">
        <f>$B3</f>
        <v>Happy Sport Opava C</v>
      </c>
      <c r="H5" s="55">
        <v>12</v>
      </c>
      <c r="I5" s="8" t="s">
        <v>8</v>
      </c>
      <c r="J5" s="55">
        <v>5</v>
      </c>
      <c r="K5" s="241" t="str">
        <f>$B5</f>
        <v>Polanka A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'77'!$B$4</f>
        <v>Happy Sport Opava A</v>
      </c>
      <c r="X5" s="34">
        <f>AF3</f>
        <v>7</v>
      </c>
      <c r="Y5" s="35" t="s">
        <v>8</v>
      </c>
      <c r="Z5" s="36">
        <f>AD3</f>
        <v>6</v>
      </c>
      <c r="AA5" s="34">
        <f>AF4</f>
        <v>4</v>
      </c>
      <c r="AB5" s="35" t="s">
        <v>8</v>
      </c>
      <c r="AC5" s="36">
        <f>AD4</f>
        <v>8</v>
      </c>
      <c r="AD5" s="303"/>
      <c r="AE5" s="304"/>
      <c r="AF5" s="305"/>
      <c r="AG5" s="29">
        <f>'77'!$H$7</f>
        <v>7</v>
      </c>
      <c r="AH5" s="256" t="s">
        <v>8</v>
      </c>
      <c r="AI5" s="31">
        <f>'77'!$J$7</f>
        <v>10</v>
      </c>
      <c r="AJ5" s="258">
        <f t="shared" si="0"/>
        <v>1</v>
      </c>
      <c r="AK5" s="59">
        <f t="shared" si="1"/>
        <v>3</v>
      </c>
      <c r="AL5" s="57">
        <f t="shared" si="2"/>
        <v>1000.75</v>
      </c>
      <c r="AM5" s="256">
        <f t="shared" si="3"/>
        <v>18</v>
      </c>
      <c r="AN5" s="256" t="s">
        <v>8</v>
      </c>
      <c r="AO5" s="256">
        <f t="shared" si="4"/>
        <v>24</v>
      </c>
      <c r="AP5" s="257">
        <f t="shared" si="5"/>
        <v>0.75</v>
      </c>
    </row>
    <row r="6" spans="1:42" ht="20.100000000000001" customHeight="1" thickBot="1" x14ac:dyDescent="0.25">
      <c r="G6" s="240" t="str">
        <f>$B2</f>
        <v>TJ Frenštát C</v>
      </c>
      <c r="H6" s="55">
        <v>3</v>
      </c>
      <c r="I6" s="8" t="s">
        <v>8</v>
      </c>
      <c r="J6" s="55">
        <v>8</v>
      </c>
      <c r="K6" s="241" t="str">
        <f>$B3</f>
        <v>Happy Sport Opava C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'77'!$B$5</f>
        <v>Polanka A</v>
      </c>
      <c r="X6" s="39">
        <f>AI3</f>
        <v>7</v>
      </c>
      <c r="Y6" s="40" t="s">
        <v>8</v>
      </c>
      <c r="Z6" s="41">
        <f>AG3</f>
        <v>4</v>
      </c>
      <c r="AA6" s="39">
        <f>AI4</f>
        <v>5</v>
      </c>
      <c r="AB6" s="40" t="s">
        <v>8</v>
      </c>
      <c r="AC6" s="41">
        <f>AG4</f>
        <v>12</v>
      </c>
      <c r="AD6" s="39">
        <f>AI5</f>
        <v>10</v>
      </c>
      <c r="AE6" s="40" t="s">
        <v>8</v>
      </c>
      <c r="AF6" s="41">
        <f>AG5</f>
        <v>7</v>
      </c>
      <c r="AG6" s="306"/>
      <c r="AH6" s="307"/>
      <c r="AI6" s="308"/>
      <c r="AJ6" s="261">
        <f t="shared" si="0"/>
        <v>2</v>
      </c>
      <c r="AK6" s="63">
        <f t="shared" si="1"/>
        <v>2</v>
      </c>
      <c r="AL6" s="57">
        <f t="shared" si="2"/>
        <v>2000.9565217391305</v>
      </c>
      <c r="AM6" s="259">
        <f t="shared" si="3"/>
        <v>22</v>
      </c>
      <c r="AN6" s="259" t="s">
        <v>8</v>
      </c>
      <c r="AO6" s="259">
        <f t="shared" si="4"/>
        <v>23</v>
      </c>
      <c r="AP6" s="260">
        <f t="shared" si="5"/>
        <v>0.95652173913043481</v>
      </c>
    </row>
    <row r="7" spans="1:42" ht="20.100000000000001" customHeight="1" thickBot="1" x14ac:dyDescent="0.25">
      <c r="G7" s="235" t="str">
        <f>$B4</f>
        <v>Happy Sport Opava A</v>
      </c>
      <c r="H7" s="64">
        <v>7</v>
      </c>
      <c r="I7" s="233" t="s">
        <v>8</v>
      </c>
      <c r="J7" s="64">
        <v>10</v>
      </c>
      <c r="K7" s="234" t="str">
        <f>$B5</f>
        <v>Polanka A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1"/>
  <sheetViews>
    <sheetView topLeftCell="C1" zoomScaleNormal="100" workbookViewId="0">
      <selection activeCell="H12" sqref="H12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70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22</v>
      </c>
      <c r="C2" s="21"/>
      <c r="D2" s="21"/>
      <c r="E2" s="21"/>
      <c r="G2" s="262" t="str">
        <f>$B3</f>
        <v>Komenského A</v>
      </c>
      <c r="H2" s="51">
        <v>3</v>
      </c>
      <c r="I2" s="231" t="s">
        <v>8</v>
      </c>
      <c r="J2" s="99">
        <v>7</v>
      </c>
      <c r="K2" s="232" t="str">
        <f>$B6</f>
        <v>Vratimov A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VK Raškovice A</v>
      </c>
      <c r="Y2" s="267"/>
      <c r="Z2" s="268"/>
      <c r="AA2" s="269" t="str">
        <f>W4</f>
        <v>Komenského A</v>
      </c>
      <c r="AB2" s="267"/>
      <c r="AC2" s="268"/>
      <c r="AD2" s="269" t="str">
        <f>W5</f>
        <v>Happy Sport Opava B</v>
      </c>
      <c r="AE2" s="267"/>
      <c r="AF2" s="268"/>
      <c r="AG2" s="269" t="str">
        <f>W6</f>
        <v>VK Polanka B</v>
      </c>
      <c r="AH2" s="267"/>
      <c r="AI2" s="268"/>
      <c r="AJ2" s="269" t="str">
        <f>W7</f>
        <v>Vratimov A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240" t="s">
        <v>1</v>
      </c>
      <c r="B3" s="54" t="s">
        <v>26</v>
      </c>
      <c r="C3" s="21"/>
      <c r="D3" s="21"/>
      <c r="E3" s="21"/>
      <c r="G3" s="103" t="str">
        <f>$B4</f>
        <v>Happy Sport Opava B</v>
      </c>
      <c r="H3" s="55">
        <v>5</v>
      </c>
      <c r="I3" s="55" t="s">
        <v>8</v>
      </c>
      <c r="J3" s="104">
        <v>9</v>
      </c>
      <c r="K3" s="105" t="str">
        <f>$B5</f>
        <v>VK Polanka B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'Oranžová 9-13'!$B$2</f>
        <v>VK Raškovice A</v>
      </c>
      <c r="X3" s="320"/>
      <c r="Y3" s="321"/>
      <c r="Z3" s="322"/>
      <c r="AA3" s="251">
        <f>'Oranžová 9-13'!$H$5</f>
        <v>12</v>
      </c>
      <c r="AB3" s="237" t="s">
        <v>8</v>
      </c>
      <c r="AC3" s="17">
        <f>'Oranžová 9-13'!$J$5</f>
        <v>6</v>
      </c>
      <c r="AD3" s="251">
        <f>'Oranžová 9-13'!$J$6</f>
        <v>13</v>
      </c>
      <c r="AE3" s="237" t="s">
        <v>8</v>
      </c>
      <c r="AF3" s="17">
        <f>'Oranžová 9-13'!$H$6</f>
        <v>5</v>
      </c>
      <c r="AG3" s="251">
        <f>'Oranžová 9-13'!$H$8</f>
        <v>7</v>
      </c>
      <c r="AH3" s="237" t="s">
        <v>8</v>
      </c>
      <c r="AI3" s="17">
        <f>'Oranžová 9-13'!$J$8</f>
        <v>9</v>
      </c>
      <c r="AJ3" s="251">
        <f>'Oranžová 9-13'!$J$11</f>
        <v>9</v>
      </c>
      <c r="AK3" s="237" t="s">
        <v>8</v>
      </c>
      <c r="AL3" s="17">
        <f>'Oranžová 9-13'!$H$11</f>
        <v>5</v>
      </c>
      <c r="AM3" s="126">
        <f>SUM(IF(X3&gt;Z3,1,0),IF(AA3&gt;AC3,1,0),IF(AD3&gt;AF3,1,0),IF(AG3&gt;AI3,1,0),IF(AJ3&gt;AL3,1,0))</f>
        <v>3</v>
      </c>
      <c r="AN3" s="242">
        <f>_xlfn.RANK.EQ(AO3,$AO$3:$AO$7)</f>
        <v>2</v>
      </c>
      <c r="AO3" s="19">
        <f>1000*AM3+AS3</f>
        <v>3001.64</v>
      </c>
      <c r="AP3" s="237">
        <f>X3+AA3+AD3+AG3+AJ3</f>
        <v>41</v>
      </c>
      <c r="AQ3" s="237" t="s">
        <v>8</v>
      </c>
      <c r="AR3" s="237">
        <f>AC3+AF3+AI3+AL3+Z3</f>
        <v>25</v>
      </c>
      <c r="AS3" s="244">
        <f>AP3/AR3</f>
        <v>1.64</v>
      </c>
    </row>
    <row r="4" spans="1:45" ht="20.100000000000001" customHeight="1" x14ac:dyDescent="0.15">
      <c r="A4" s="240" t="s">
        <v>2</v>
      </c>
      <c r="B4" s="54" t="s">
        <v>39</v>
      </c>
      <c r="C4" s="21"/>
      <c r="D4" s="21"/>
      <c r="E4" s="21"/>
      <c r="G4" s="103" t="str">
        <f>$B6</f>
        <v>Vratimov A</v>
      </c>
      <c r="H4" s="55">
        <v>13</v>
      </c>
      <c r="I4" s="55" t="s">
        <v>8</v>
      </c>
      <c r="J4" s="104">
        <v>2</v>
      </c>
      <c r="K4" s="105" t="str">
        <f>$B4</f>
        <v>Happy Sport Opava B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'Oranžová 9-13'!$B$3</f>
        <v>Komenského A</v>
      </c>
      <c r="X4" s="34">
        <f>AC3</f>
        <v>6</v>
      </c>
      <c r="Y4" s="35" t="s">
        <v>8</v>
      </c>
      <c r="Z4" s="36">
        <f>AA3</f>
        <v>12</v>
      </c>
      <c r="AA4" s="323"/>
      <c r="AB4" s="324"/>
      <c r="AC4" s="325"/>
      <c r="AD4" s="29">
        <f>'Oranžová 9-13'!$H$9</f>
        <v>7</v>
      </c>
      <c r="AE4" s="256" t="s">
        <v>8</v>
      </c>
      <c r="AF4" s="31">
        <f>'Oranžová 9-13'!$J$9</f>
        <v>10</v>
      </c>
      <c r="AG4" s="29">
        <f>'Oranžová 9-13'!$J$10</f>
        <v>2</v>
      </c>
      <c r="AH4" s="256" t="s">
        <v>8</v>
      </c>
      <c r="AI4" s="31">
        <f>'Oranžová 9-13'!$H$10</f>
        <v>10</v>
      </c>
      <c r="AJ4" s="29">
        <f>'Oranžová 9-13'!$H$2</f>
        <v>3</v>
      </c>
      <c r="AK4" s="256" t="s">
        <v>8</v>
      </c>
      <c r="AL4" s="31">
        <f>'Oranžová 9-13'!$J$2</f>
        <v>7</v>
      </c>
      <c r="AM4" s="62">
        <f t="shared" ref="AM4:AM7" si="0">SUM(IF(X4&gt;Z4,1,0),IF(AA4&gt;AC4,1,0),IF(AD4&gt;AF4,1,0),IF(AG4&gt;AI4,1,0),IF(AJ4&gt;AL4,1,0))</f>
        <v>0</v>
      </c>
      <c r="AN4" s="242">
        <f t="shared" ref="AN4:AN7" si="1">_xlfn.RANK.EQ(AO4,$AO$3:$AO$7)</f>
        <v>5</v>
      </c>
      <c r="AO4" s="19">
        <f t="shared" ref="AO4:AO7" si="2">1000*AM4+AS4</f>
        <v>0.46153846153846156</v>
      </c>
      <c r="AP4" s="256">
        <f t="shared" ref="AP4:AP7" si="3">X4+AA4+AD4+AG4+AJ4</f>
        <v>18</v>
      </c>
      <c r="AQ4" s="256" t="s">
        <v>8</v>
      </c>
      <c r="AR4" s="256">
        <f t="shared" ref="AR4:AR7" si="4">AC4+AF4+AI4+AL4+Z4</f>
        <v>39</v>
      </c>
      <c r="AS4" s="257">
        <f t="shared" ref="AS4:AS7" si="5">AP4/AR4</f>
        <v>0.46153846153846156</v>
      </c>
    </row>
    <row r="5" spans="1:45" ht="20.100000000000001" customHeight="1" x14ac:dyDescent="0.15">
      <c r="A5" s="240" t="s">
        <v>3</v>
      </c>
      <c r="B5" s="54" t="s">
        <v>42</v>
      </c>
      <c r="C5" s="21"/>
      <c r="D5" s="21"/>
      <c r="E5" s="21"/>
      <c r="G5" s="73" t="str">
        <f>$B2</f>
        <v>VK Raškovice A</v>
      </c>
      <c r="H5" s="55">
        <v>12</v>
      </c>
      <c r="I5" s="8" t="s">
        <v>8</v>
      </c>
      <c r="J5" s="104">
        <v>6</v>
      </c>
      <c r="K5" s="241" t="str">
        <f>$B3</f>
        <v>Komenského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'Oranžová 9-13'!$B$4</f>
        <v>Happy Sport Opava B</v>
      </c>
      <c r="X5" s="34">
        <f>AF3</f>
        <v>5</v>
      </c>
      <c r="Y5" s="35" t="s">
        <v>8</v>
      </c>
      <c r="Z5" s="36">
        <f>AD3</f>
        <v>13</v>
      </c>
      <c r="AA5" s="34">
        <f>AF4</f>
        <v>10</v>
      </c>
      <c r="AB5" s="35" t="s">
        <v>8</v>
      </c>
      <c r="AC5" s="36">
        <f>AD4</f>
        <v>7</v>
      </c>
      <c r="AD5" s="323"/>
      <c r="AE5" s="324"/>
      <c r="AF5" s="325"/>
      <c r="AG5" s="29">
        <f>'Oranžová 9-13'!$H$3</f>
        <v>5</v>
      </c>
      <c r="AH5" s="256" t="s">
        <v>8</v>
      </c>
      <c r="AI5" s="31">
        <f>'Oranžová 9-13'!$J$3</f>
        <v>9</v>
      </c>
      <c r="AJ5" s="29">
        <f>'Oranžová 9-13'!$J$4</f>
        <v>2</v>
      </c>
      <c r="AK5" s="256" t="s">
        <v>8</v>
      </c>
      <c r="AL5" s="31">
        <f>'Oranžová 9-13'!$H$4</f>
        <v>13</v>
      </c>
      <c r="AM5" s="62">
        <f t="shared" si="0"/>
        <v>1</v>
      </c>
      <c r="AN5" s="242">
        <f t="shared" si="1"/>
        <v>4</v>
      </c>
      <c r="AO5" s="19">
        <f t="shared" si="2"/>
        <v>1000.5238095238095</v>
      </c>
      <c r="AP5" s="256">
        <f t="shared" si="3"/>
        <v>22</v>
      </c>
      <c r="AQ5" s="256" t="s">
        <v>8</v>
      </c>
      <c r="AR5" s="256">
        <f t="shared" si="4"/>
        <v>42</v>
      </c>
      <c r="AS5" s="257">
        <f t="shared" si="5"/>
        <v>0.52380952380952384</v>
      </c>
    </row>
    <row r="6" spans="1:45" ht="20.100000000000001" customHeight="1" thickBot="1" x14ac:dyDescent="0.2">
      <c r="A6" s="235" t="s">
        <v>4</v>
      </c>
      <c r="B6" s="61" t="s">
        <v>32</v>
      </c>
      <c r="C6" s="21"/>
      <c r="D6" s="21"/>
      <c r="E6" s="21"/>
      <c r="G6" s="103" t="str">
        <f>$B4</f>
        <v>Happy Sport Opava B</v>
      </c>
      <c r="H6" s="55">
        <v>5</v>
      </c>
      <c r="I6" s="55" t="s">
        <v>8</v>
      </c>
      <c r="J6" s="104">
        <v>13</v>
      </c>
      <c r="K6" s="105" t="str">
        <f>$B2</f>
        <v>VK Raškovice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'Oranžová 9-13'!$B$5</f>
        <v>VK Polanka B</v>
      </c>
      <c r="X6" s="34">
        <f>AI3</f>
        <v>9</v>
      </c>
      <c r="Y6" s="35" t="s">
        <v>8</v>
      </c>
      <c r="Z6" s="36">
        <f>AG3</f>
        <v>7</v>
      </c>
      <c r="AA6" s="34">
        <f>AI4</f>
        <v>10</v>
      </c>
      <c r="AB6" s="35" t="s">
        <v>8</v>
      </c>
      <c r="AC6" s="36">
        <f>AG4</f>
        <v>2</v>
      </c>
      <c r="AD6" s="34">
        <f>AI5</f>
        <v>9</v>
      </c>
      <c r="AE6" s="35" t="s">
        <v>8</v>
      </c>
      <c r="AF6" s="36">
        <f>AG5</f>
        <v>5</v>
      </c>
      <c r="AG6" s="323"/>
      <c r="AH6" s="324"/>
      <c r="AI6" s="325"/>
      <c r="AJ6" s="29">
        <f>'Oranžová 9-13'!$H$7</f>
        <v>5</v>
      </c>
      <c r="AK6" s="256" t="s">
        <v>8</v>
      </c>
      <c r="AL6" s="31">
        <f>'Oranžová 9-13'!$J$7</f>
        <v>10</v>
      </c>
      <c r="AM6" s="62">
        <f t="shared" si="0"/>
        <v>3</v>
      </c>
      <c r="AN6" s="242">
        <f t="shared" si="1"/>
        <v>3</v>
      </c>
      <c r="AO6" s="19">
        <f t="shared" si="2"/>
        <v>3001.375</v>
      </c>
      <c r="AP6" s="256">
        <f t="shared" si="3"/>
        <v>33</v>
      </c>
      <c r="AQ6" s="256" t="s">
        <v>8</v>
      </c>
      <c r="AR6" s="256">
        <f t="shared" si="4"/>
        <v>24</v>
      </c>
      <c r="AS6" s="257">
        <f t="shared" si="5"/>
        <v>1.375</v>
      </c>
    </row>
    <row r="7" spans="1:45" ht="20.100000000000001" customHeight="1" thickBot="1" x14ac:dyDescent="0.2">
      <c r="G7" s="103" t="str">
        <f>$B5</f>
        <v>VK Polanka B</v>
      </c>
      <c r="H7" s="55">
        <v>5</v>
      </c>
      <c r="I7" s="55" t="s">
        <v>8</v>
      </c>
      <c r="J7" s="104">
        <v>10</v>
      </c>
      <c r="K7" s="105" t="str">
        <f>$B6</f>
        <v>Vratimov A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'Oranžová 9-13'!$B$6</f>
        <v>Vratimov A</v>
      </c>
      <c r="X7" s="39">
        <f>AL3</f>
        <v>5</v>
      </c>
      <c r="Y7" s="40" t="s">
        <v>8</v>
      </c>
      <c r="Z7" s="41">
        <f>AJ3</f>
        <v>9</v>
      </c>
      <c r="AA7" s="39">
        <f>AL4</f>
        <v>7</v>
      </c>
      <c r="AB7" s="40" t="s">
        <v>8</v>
      </c>
      <c r="AC7" s="41">
        <f>AJ4</f>
        <v>3</v>
      </c>
      <c r="AD7" s="39">
        <f>AL5</f>
        <v>13</v>
      </c>
      <c r="AE7" s="40" t="s">
        <v>8</v>
      </c>
      <c r="AF7" s="41">
        <f>AJ5</f>
        <v>2</v>
      </c>
      <c r="AG7" s="39">
        <f>AL6</f>
        <v>10</v>
      </c>
      <c r="AH7" s="40" t="s">
        <v>8</v>
      </c>
      <c r="AI7" s="41">
        <f>AJ6</f>
        <v>5</v>
      </c>
      <c r="AJ7" s="326"/>
      <c r="AK7" s="327"/>
      <c r="AL7" s="328"/>
      <c r="AM7" s="95">
        <f t="shared" si="0"/>
        <v>3</v>
      </c>
      <c r="AN7" s="249">
        <f t="shared" si="1"/>
        <v>1</v>
      </c>
      <c r="AO7" s="19">
        <f t="shared" si="2"/>
        <v>3001.8421052631579</v>
      </c>
      <c r="AP7" s="259">
        <f t="shared" si="3"/>
        <v>35</v>
      </c>
      <c r="AQ7" s="259" t="s">
        <v>8</v>
      </c>
      <c r="AR7" s="259">
        <f t="shared" si="4"/>
        <v>19</v>
      </c>
      <c r="AS7" s="260">
        <f t="shared" si="5"/>
        <v>1.8421052631578947</v>
      </c>
    </row>
    <row r="8" spans="1:45" ht="20.100000000000001" customHeight="1" x14ac:dyDescent="0.15">
      <c r="G8" s="73" t="str">
        <f>$B2</f>
        <v>VK Raškovice A</v>
      </c>
      <c r="H8" s="55">
        <v>7</v>
      </c>
      <c r="I8" s="8" t="s">
        <v>8</v>
      </c>
      <c r="J8" s="104">
        <v>9</v>
      </c>
      <c r="K8" s="241" t="str">
        <f>$B5</f>
        <v>VK Polanka B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Komenského A</v>
      </c>
      <c r="H9" s="55">
        <v>7</v>
      </c>
      <c r="I9" s="8" t="s">
        <v>8</v>
      </c>
      <c r="J9" s="55">
        <v>10</v>
      </c>
      <c r="K9" s="241" t="str">
        <f>$B4</f>
        <v>Happy Sport Opava B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VK Polanka B</v>
      </c>
      <c r="H10" s="55">
        <v>10</v>
      </c>
      <c r="I10" s="55" t="s">
        <v>8</v>
      </c>
      <c r="J10" s="55">
        <v>2</v>
      </c>
      <c r="K10" s="105" t="str">
        <f>$B3</f>
        <v>Komenského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Vratimov A</v>
      </c>
      <c r="H11" s="64">
        <v>5</v>
      </c>
      <c r="I11" s="64" t="s">
        <v>8</v>
      </c>
      <c r="J11" s="64">
        <v>9</v>
      </c>
      <c r="K11" s="111" t="str">
        <f>$B2</f>
        <v>VK Raškovice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11"/>
  <sheetViews>
    <sheetView zoomScaleNormal="100" workbookViewId="0">
      <selection activeCell="H12" sqref="H12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45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21</v>
      </c>
      <c r="C2" s="21"/>
      <c r="D2" s="21"/>
      <c r="E2" s="21"/>
      <c r="G2" s="262" t="str">
        <f>$B3</f>
        <v>BVO Hlučín A</v>
      </c>
      <c r="H2" s="51">
        <v>5</v>
      </c>
      <c r="I2" s="231" t="s">
        <v>8</v>
      </c>
      <c r="J2" s="99">
        <v>16</v>
      </c>
      <c r="K2" s="232" t="str">
        <f>$B6</f>
        <v>VK Polanka B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Stará Bělá A</v>
      </c>
      <c r="Y2" s="267"/>
      <c r="Z2" s="268"/>
      <c r="AA2" s="269" t="str">
        <f>W4</f>
        <v>BVO Hlučín A</v>
      </c>
      <c r="AB2" s="267"/>
      <c r="AC2" s="268"/>
      <c r="AD2" s="269" t="str">
        <f>W5</f>
        <v>Vratimov A</v>
      </c>
      <c r="AE2" s="267"/>
      <c r="AF2" s="268"/>
      <c r="AG2" s="269" t="str">
        <f>W6</f>
        <v>VK Polanka A</v>
      </c>
      <c r="AH2" s="267"/>
      <c r="AI2" s="268"/>
      <c r="AJ2" s="269" t="str">
        <f>W7</f>
        <v>VK Polanka B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240" t="s">
        <v>1</v>
      </c>
      <c r="B3" s="54" t="s">
        <v>46</v>
      </c>
      <c r="C3" s="21"/>
      <c r="D3" s="21"/>
      <c r="E3" s="21"/>
      <c r="G3" s="103" t="str">
        <f>$B4</f>
        <v>Vratimov A</v>
      </c>
      <c r="H3" s="55">
        <v>8</v>
      </c>
      <c r="I3" s="55" t="s">
        <v>8</v>
      </c>
      <c r="J3" s="104">
        <v>15</v>
      </c>
      <c r="K3" s="105" t="str">
        <f>$B5</f>
        <v>VK Polanka A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'OČ A'!$B$2</f>
        <v>Stará Bělá A</v>
      </c>
      <c r="X3" s="320"/>
      <c r="Y3" s="321"/>
      <c r="Z3" s="322"/>
      <c r="AA3" s="251">
        <f>'OČ A'!$H$5</f>
        <v>12</v>
      </c>
      <c r="AB3" s="237" t="s">
        <v>8</v>
      </c>
      <c r="AC3" s="17">
        <f>'OČ A'!$J$5</f>
        <v>14</v>
      </c>
      <c r="AD3" s="251">
        <f>'OČ A'!$J$6</f>
        <v>8</v>
      </c>
      <c r="AE3" s="237" t="s">
        <v>8</v>
      </c>
      <c r="AF3" s="17">
        <f>'OČ A'!$H$6</f>
        <v>12</v>
      </c>
      <c r="AG3" s="251">
        <f>'OČ A'!$H$8</f>
        <v>8</v>
      </c>
      <c r="AH3" s="237" t="s">
        <v>8</v>
      </c>
      <c r="AI3" s="17">
        <f>'OČ A'!$J$8</f>
        <v>10</v>
      </c>
      <c r="AJ3" s="251">
        <f>'OČ A'!$J$11</f>
        <v>3</v>
      </c>
      <c r="AK3" s="237" t="s">
        <v>8</v>
      </c>
      <c r="AL3" s="17">
        <f>'OČ A'!$H$11</f>
        <v>10</v>
      </c>
      <c r="AM3" s="126">
        <f>SUM(IF(X3&gt;Z3,1,0),IF(AA3&gt;AC3,1,0),IF(AD3&gt;AF3,1,0),IF(AG3&gt;AI3,1,0),IF(AJ3&gt;AL3,1,0))</f>
        <v>0</v>
      </c>
      <c r="AN3" s="242">
        <f>_xlfn.RANK.EQ(AO3,$AO$3:$AO$7)</f>
        <v>5</v>
      </c>
      <c r="AO3" s="19">
        <f>1000*AM3+AS3</f>
        <v>0.67391304347826086</v>
      </c>
      <c r="AP3" s="237">
        <f>X3+AA3+AD3+AG3+AJ3</f>
        <v>31</v>
      </c>
      <c r="AQ3" s="237" t="s">
        <v>8</v>
      </c>
      <c r="AR3" s="237">
        <f>AC3+AF3+AI3+AL3+Z3</f>
        <v>46</v>
      </c>
      <c r="AS3" s="244">
        <f>AP3/AR3</f>
        <v>0.67391304347826086</v>
      </c>
    </row>
    <row r="4" spans="1:45" ht="20.100000000000001" customHeight="1" x14ac:dyDescent="0.15">
      <c r="A4" s="240" t="s">
        <v>2</v>
      </c>
      <c r="B4" s="54" t="s">
        <v>32</v>
      </c>
      <c r="C4" s="21"/>
      <c r="D4" s="21"/>
      <c r="E4" s="21"/>
      <c r="G4" s="103" t="str">
        <f>$B6</f>
        <v>VK Polanka B</v>
      </c>
      <c r="H4" s="55">
        <v>7</v>
      </c>
      <c r="I4" s="55" t="s">
        <v>8</v>
      </c>
      <c r="J4" s="104">
        <v>6</v>
      </c>
      <c r="K4" s="105" t="str">
        <f>$B4</f>
        <v>Vratimov A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'OČ A'!$B$3</f>
        <v>BVO Hlučín A</v>
      </c>
      <c r="X4" s="34">
        <f>AC3</f>
        <v>14</v>
      </c>
      <c r="Y4" s="35" t="s">
        <v>8</v>
      </c>
      <c r="Z4" s="36">
        <f>AA3</f>
        <v>12</v>
      </c>
      <c r="AA4" s="323"/>
      <c r="AB4" s="324"/>
      <c r="AC4" s="325"/>
      <c r="AD4" s="29">
        <f>'OČ A'!$H$9</f>
        <v>9</v>
      </c>
      <c r="AE4" s="256" t="s">
        <v>8</v>
      </c>
      <c r="AF4" s="31">
        <f>'OČ A'!$J$9</f>
        <v>18</v>
      </c>
      <c r="AG4" s="29">
        <f>'OČ A'!$J$10</f>
        <v>7</v>
      </c>
      <c r="AH4" s="256" t="s">
        <v>8</v>
      </c>
      <c r="AI4" s="31">
        <f>'OČ A'!$H$10</f>
        <v>8</v>
      </c>
      <c r="AJ4" s="29">
        <f>'OČ A'!$H$2</f>
        <v>5</v>
      </c>
      <c r="AK4" s="256" t="s">
        <v>8</v>
      </c>
      <c r="AL4" s="31">
        <f>'OČ A'!$J$2</f>
        <v>16</v>
      </c>
      <c r="AM4" s="62">
        <f t="shared" ref="AM4:AM7" si="0">SUM(IF(X4&gt;Z4,1,0),IF(AA4&gt;AC4,1,0),IF(AD4&gt;AF4,1,0),IF(AG4&gt;AI4,1,0),IF(AJ4&gt;AL4,1,0))</f>
        <v>1</v>
      </c>
      <c r="AN4" s="242">
        <f t="shared" ref="AN4:AN7" si="1">_xlfn.RANK.EQ(AO4,$AO$3:$AO$7)</f>
        <v>4</v>
      </c>
      <c r="AO4" s="19">
        <f t="shared" ref="AO4:AO7" si="2">1000*AM4+AS4</f>
        <v>1000.6481481481482</v>
      </c>
      <c r="AP4" s="256">
        <f t="shared" ref="AP4:AP7" si="3">X4+AA4+AD4+AG4+AJ4</f>
        <v>35</v>
      </c>
      <c r="AQ4" s="256" t="s">
        <v>8</v>
      </c>
      <c r="AR4" s="256">
        <f t="shared" ref="AR4:AR7" si="4">AC4+AF4+AI4+AL4+Z4</f>
        <v>54</v>
      </c>
      <c r="AS4" s="257">
        <f t="shared" ref="AS4:AS7" si="5">AP4/AR4</f>
        <v>0.64814814814814814</v>
      </c>
    </row>
    <row r="5" spans="1:45" ht="20.100000000000001" customHeight="1" x14ac:dyDescent="0.15">
      <c r="A5" s="240" t="s">
        <v>3</v>
      </c>
      <c r="B5" s="54" t="s">
        <v>38</v>
      </c>
      <c r="C5" s="21"/>
      <c r="D5" s="21"/>
      <c r="E5" s="21"/>
      <c r="G5" s="73" t="str">
        <f>$B2</f>
        <v>Stará Bělá A</v>
      </c>
      <c r="H5" s="55">
        <v>12</v>
      </c>
      <c r="I5" s="8" t="s">
        <v>8</v>
      </c>
      <c r="J5" s="104">
        <v>14</v>
      </c>
      <c r="K5" s="241" t="str">
        <f>$B3</f>
        <v>BVO Hlučín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'OČ A'!$B$4</f>
        <v>Vratimov A</v>
      </c>
      <c r="X5" s="34">
        <f>AF3</f>
        <v>12</v>
      </c>
      <c r="Y5" s="35" t="s">
        <v>8</v>
      </c>
      <c r="Z5" s="36">
        <f>AD3</f>
        <v>8</v>
      </c>
      <c r="AA5" s="34">
        <f>AF4</f>
        <v>18</v>
      </c>
      <c r="AB5" s="35" t="s">
        <v>8</v>
      </c>
      <c r="AC5" s="36">
        <f>AD4</f>
        <v>9</v>
      </c>
      <c r="AD5" s="323"/>
      <c r="AE5" s="324"/>
      <c r="AF5" s="325"/>
      <c r="AG5" s="29">
        <f>'OČ A'!$H$3</f>
        <v>8</v>
      </c>
      <c r="AH5" s="256" t="s">
        <v>8</v>
      </c>
      <c r="AI5" s="31">
        <f>'OČ A'!$J$3</f>
        <v>15</v>
      </c>
      <c r="AJ5" s="29">
        <f>'OČ A'!$J$4</f>
        <v>6</v>
      </c>
      <c r="AK5" s="256" t="s">
        <v>8</v>
      </c>
      <c r="AL5" s="31">
        <f>'OČ A'!$H$4</f>
        <v>7</v>
      </c>
      <c r="AM5" s="62">
        <f t="shared" si="0"/>
        <v>2</v>
      </c>
      <c r="AN5" s="242">
        <f t="shared" si="1"/>
        <v>3</v>
      </c>
      <c r="AO5" s="19">
        <f t="shared" si="2"/>
        <v>2001.1282051282051</v>
      </c>
      <c r="AP5" s="256">
        <f t="shared" si="3"/>
        <v>44</v>
      </c>
      <c r="AQ5" s="256" t="s">
        <v>8</v>
      </c>
      <c r="AR5" s="256">
        <f t="shared" si="4"/>
        <v>39</v>
      </c>
      <c r="AS5" s="257">
        <f t="shared" si="5"/>
        <v>1.1282051282051282</v>
      </c>
    </row>
    <row r="6" spans="1:45" ht="20.100000000000001" customHeight="1" thickBot="1" x14ac:dyDescent="0.2">
      <c r="A6" s="235" t="s">
        <v>4</v>
      </c>
      <c r="B6" s="61" t="s">
        <v>42</v>
      </c>
      <c r="C6" s="21"/>
      <c r="D6" s="21"/>
      <c r="E6" s="21"/>
      <c r="G6" s="103" t="str">
        <f>$B4</f>
        <v>Vratimov A</v>
      </c>
      <c r="H6" s="55">
        <v>12</v>
      </c>
      <c r="I6" s="55" t="s">
        <v>8</v>
      </c>
      <c r="J6" s="104">
        <v>8</v>
      </c>
      <c r="K6" s="105" t="str">
        <f>$B2</f>
        <v>Stará Bělá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'OČ A'!$B$5</f>
        <v>VK Polanka A</v>
      </c>
      <c r="X6" s="34">
        <f>AI3</f>
        <v>10</v>
      </c>
      <c r="Y6" s="35" t="s">
        <v>8</v>
      </c>
      <c r="Z6" s="36">
        <f>AG3</f>
        <v>8</v>
      </c>
      <c r="AA6" s="34">
        <f>AI4</f>
        <v>8</v>
      </c>
      <c r="AB6" s="35" t="s">
        <v>8</v>
      </c>
      <c r="AC6" s="36">
        <f>AG4</f>
        <v>7</v>
      </c>
      <c r="AD6" s="34">
        <f>AI5</f>
        <v>15</v>
      </c>
      <c r="AE6" s="35" t="s">
        <v>8</v>
      </c>
      <c r="AF6" s="36">
        <f>AG5</f>
        <v>8</v>
      </c>
      <c r="AG6" s="323"/>
      <c r="AH6" s="324"/>
      <c r="AI6" s="325"/>
      <c r="AJ6" s="29">
        <f>'OČ A'!$H$7</f>
        <v>6</v>
      </c>
      <c r="AK6" s="256" t="s">
        <v>8</v>
      </c>
      <c r="AL6" s="31">
        <f>'OČ A'!$J$7</f>
        <v>8</v>
      </c>
      <c r="AM6" s="62">
        <f t="shared" si="0"/>
        <v>3</v>
      </c>
      <c r="AN6" s="242">
        <f t="shared" si="1"/>
        <v>2</v>
      </c>
      <c r="AO6" s="19">
        <f t="shared" si="2"/>
        <v>3001.2580645161293</v>
      </c>
      <c r="AP6" s="256">
        <f t="shared" si="3"/>
        <v>39</v>
      </c>
      <c r="AQ6" s="256" t="s">
        <v>8</v>
      </c>
      <c r="AR6" s="256">
        <f t="shared" si="4"/>
        <v>31</v>
      </c>
      <c r="AS6" s="257">
        <f t="shared" si="5"/>
        <v>1.2580645161290323</v>
      </c>
    </row>
    <row r="7" spans="1:45" ht="20.100000000000001" customHeight="1" thickBot="1" x14ac:dyDescent="0.2">
      <c r="G7" s="103" t="str">
        <f>$B5</f>
        <v>VK Polanka A</v>
      </c>
      <c r="H7" s="55">
        <v>6</v>
      </c>
      <c r="I7" s="55" t="s">
        <v>8</v>
      </c>
      <c r="J7" s="104">
        <v>8</v>
      </c>
      <c r="K7" s="105" t="str">
        <f>$B6</f>
        <v>VK Polanka B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'OČ A'!$B$6</f>
        <v>VK Polanka B</v>
      </c>
      <c r="X7" s="39">
        <f>AL3</f>
        <v>10</v>
      </c>
      <c r="Y7" s="40" t="s">
        <v>8</v>
      </c>
      <c r="Z7" s="41">
        <f>AJ3</f>
        <v>3</v>
      </c>
      <c r="AA7" s="39">
        <f>AL4</f>
        <v>16</v>
      </c>
      <c r="AB7" s="40" t="s">
        <v>8</v>
      </c>
      <c r="AC7" s="41">
        <f>AJ4</f>
        <v>5</v>
      </c>
      <c r="AD7" s="39">
        <f>AL5</f>
        <v>7</v>
      </c>
      <c r="AE7" s="40" t="s">
        <v>8</v>
      </c>
      <c r="AF7" s="41">
        <f>AJ5</f>
        <v>6</v>
      </c>
      <c r="AG7" s="39">
        <f>AL6</f>
        <v>8</v>
      </c>
      <c r="AH7" s="40" t="s">
        <v>8</v>
      </c>
      <c r="AI7" s="41">
        <f>AJ6</f>
        <v>6</v>
      </c>
      <c r="AJ7" s="326"/>
      <c r="AK7" s="327"/>
      <c r="AL7" s="328"/>
      <c r="AM7" s="95">
        <f t="shared" si="0"/>
        <v>4</v>
      </c>
      <c r="AN7" s="249">
        <f t="shared" si="1"/>
        <v>1</v>
      </c>
      <c r="AO7" s="19">
        <f t="shared" si="2"/>
        <v>4002.05</v>
      </c>
      <c r="AP7" s="259">
        <f t="shared" si="3"/>
        <v>41</v>
      </c>
      <c r="AQ7" s="259" t="s">
        <v>8</v>
      </c>
      <c r="AR7" s="259">
        <f t="shared" si="4"/>
        <v>20</v>
      </c>
      <c r="AS7" s="260">
        <f t="shared" si="5"/>
        <v>2.0499999999999998</v>
      </c>
    </row>
    <row r="8" spans="1:45" ht="20.100000000000001" customHeight="1" x14ac:dyDescent="0.15">
      <c r="G8" s="73" t="str">
        <f>$B2</f>
        <v>Stará Bělá A</v>
      </c>
      <c r="H8" s="55">
        <v>8</v>
      </c>
      <c r="I8" s="8" t="s">
        <v>8</v>
      </c>
      <c r="J8" s="104">
        <v>10</v>
      </c>
      <c r="K8" s="241" t="str">
        <f>$B5</f>
        <v>VK Polanka A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BVO Hlučín A</v>
      </c>
      <c r="H9" s="55">
        <v>9</v>
      </c>
      <c r="I9" s="8" t="s">
        <v>8</v>
      </c>
      <c r="J9" s="55">
        <v>18</v>
      </c>
      <c r="K9" s="241" t="str">
        <f>$B4</f>
        <v>Vratimov A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VK Polanka A</v>
      </c>
      <c r="H10" s="55">
        <v>8</v>
      </c>
      <c r="I10" s="55" t="s">
        <v>8</v>
      </c>
      <c r="J10" s="55">
        <v>7</v>
      </c>
      <c r="K10" s="105" t="str">
        <f>$B3</f>
        <v>BVO Hlučín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VK Polanka B</v>
      </c>
      <c r="H11" s="64">
        <v>10</v>
      </c>
      <c r="I11" s="64" t="s">
        <v>8</v>
      </c>
      <c r="J11" s="64">
        <v>3</v>
      </c>
      <c r="K11" s="111" t="str">
        <f>$B2</f>
        <v>Stará Bělá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16"/>
  <sheetViews>
    <sheetView topLeftCell="G1" zoomScaleNormal="100" workbookViewId="0">
      <selection activeCell="H17" sqref="H17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8.4257812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12" width="9.7109375" style="247" customWidth="1"/>
    <col min="13" max="13" width="5.140625" style="247" customWidth="1"/>
    <col min="14" max="14" width="15.28515625" style="247" customWidth="1"/>
    <col min="15" max="15" width="5" style="247" customWidth="1"/>
    <col min="16" max="31" width="4.42578125" style="247" customWidth="1"/>
    <col min="32" max="32" width="5" style="247" customWidth="1"/>
    <col min="33" max="33" width="8.85546875" style="247"/>
    <col min="34" max="34" width="7.85546875" style="247" customWidth="1"/>
    <col min="35" max="35" width="9.140625" style="247" hidden="1" customWidth="1"/>
    <col min="36" max="36" width="6.28515625" style="247" customWidth="1"/>
    <col min="37" max="37" width="2" style="247" customWidth="1"/>
    <col min="38" max="38" width="6.140625" style="247" customWidth="1"/>
    <col min="39" max="39" width="11.7109375" style="46" customWidth="1"/>
    <col min="40" max="246" width="8.85546875" style="247"/>
    <col min="247" max="247" width="5.140625" style="247" customWidth="1"/>
    <col min="248" max="248" width="15.28515625" style="247" customWidth="1"/>
    <col min="249" max="249" width="5" style="247" customWidth="1"/>
    <col min="250" max="265" width="4.42578125" style="247" customWidth="1"/>
    <col min="266" max="266" width="6.42578125" style="247" customWidth="1"/>
    <col min="267" max="272" width="4.42578125" style="247" customWidth="1"/>
    <col min="273" max="274" width="8.85546875" style="247"/>
    <col min="275" max="275" width="6.28515625" style="247" customWidth="1"/>
    <col min="276" max="276" width="2" style="247" customWidth="1"/>
    <col min="277" max="277" width="6.140625" style="247" customWidth="1"/>
    <col min="278" max="502" width="8.85546875" style="247"/>
    <col min="503" max="503" width="5.140625" style="247" customWidth="1"/>
    <col min="504" max="504" width="15.28515625" style="247" customWidth="1"/>
    <col min="505" max="505" width="5" style="247" customWidth="1"/>
    <col min="506" max="521" width="4.42578125" style="247" customWidth="1"/>
    <col min="522" max="522" width="6.42578125" style="247" customWidth="1"/>
    <col min="523" max="528" width="4.42578125" style="247" customWidth="1"/>
    <col min="529" max="530" width="8.85546875" style="247"/>
    <col min="531" max="531" width="6.28515625" style="247" customWidth="1"/>
    <col min="532" max="532" width="2" style="247" customWidth="1"/>
    <col min="533" max="533" width="6.140625" style="247" customWidth="1"/>
    <col min="534" max="758" width="8.85546875" style="247"/>
    <col min="759" max="759" width="5.140625" style="247" customWidth="1"/>
    <col min="760" max="760" width="15.28515625" style="247" customWidth="1"/>
    <col min="761" max="761" width="5" style="247" customWidth="1"/>
    <col min="762" max="777" width="4.42578125" style="247" customWidth="1"/>
    <col min="778" max="778" width="6.42578125" style="247" customWidth="1"/>
    <col min="779" max="784" width="4.42578125" style="247" customWidth="1"/>
    <col min="785" max="786" width="8.85546875" style="247"/>
    <col min="787" max="787" width="6.28515625" style="247" customWidth="1"/>
    <col min="788" max="788" width="2" style="247" customWidth="1"/>
    <col min="789" max="789" width="6.140625" style="247" customWidth="1"/>
    <col min="790" max="1014" width="8.85546875" style="247"/>
    <col min="1015" max="1015" width="5.140625" style="247" customWidth="1"/>
    <col min="1016" max="1016" width="15.28515625" style="247" customWidth="1"/>
    <col min="1017" max="1017" width="5" style="247" customWidth="1"/>
    <col min="1018" max="1033" width="4.42578125" style="247" customWidth="1"/>
    <col min="1034" max="1034" width="6.42578125" style="247" customWidth="1"/>
    <col min="1035" max="1040" width="4.42578125" style="247" customWidth="1"/>
    <col min="1041" max="1042" width="8.85546875" style="247"/>
    <col min="1043" max="1043" width="6.28515625" style="247" customWidth="1"/>
    <col min="1044" max="1044" width="2" style="247" customWidth="1"/>
    <col min="1045" max="1045" width="6.140625" style="247" customWidth="1"/>
    <col min="1046" max="1270" width="8.85546875" style="247"/>
    <col min="1271" max="1271" width="5.140625" style="247" customWidth="1"/>
    <col min="1272" max="1272" width="15.28515625" style="247" customWidth="1"/>
    <col min="1273" max="1273" width="5" style="247" customWidth="1"/>
    <col min="1274" max="1289" width="4.42578125" style="247" customWidth="1"/>
    <col min="1290" max="1290" width="6.42578125" style="247" customWidth="1"/>
    <col min="1291" max="1296" width="4.42578125" style="247" customWidth="1"/>
    <col min="1297" max="1298" width="8.85546875" style="247"/>
    <col min="1299" max="1299" width="6.28515625" style="247" customWidth="1"/>
    <col min="1300" max="1300" width="2" style="247" customWidth="1"/>
    <col min="1301" max="1301" width="6.140625" style="247" customWidth="1"/>
    <col min="1302" max="1526" width="8.85546875" style="247"/>
    <col min="1527" max="1527" width="5.140625" style="247" customWidth="1"/>
    <col min="1528" max="1528" width="15.28515625" style="247" customWidth="1"/>
    <col min="1529" max="1529" width="5" style="247" customWidth="1"/>
    <col min="1530" max="1545" width="4.42578125" style="247" customWidth="1"/>
    <col min="1546" max="1546" width="6.42578125" style="247" customWidth="1"/>
    <col min="1547" max="1552" width="4.42578125" style="247" customWidth="1"/>
    <col min="1553" max="1554" width="8.85546875" style="247"/>
    <col min="1555" max="1555" width="6.28515625" style="247" customWidth="1"/>
    <col min="1556" max="1556" width="2" style="247" customWidth="1"/>
    <col min="1557" max="1557" width="6.140625" style="247" customWidth="1"/>
    <col min="1558" max="1782" width="8.85546875" style="247"/>
    <col min="1783" max="1783" width="5.140625" style="247" customWidth="1"/>
    <col min="1784" max="1784" width="15.28515625" style="247" customWidth="1"/>
    <col min="1785" max="1785" width="5" style="247" customWidth="1"/>
    <col min="1786" max="1801" width="4.42578125" style="247" customWidth="1"/>
    <col min="1802" max="1802" width="6.42578125" style="247" customWidth="1"/>
    <col min="1803" max="1808" width="4.42578125" style="247" customWidth="1"/>
    <col min="1809" max="1810" width="8.85546875" style="247"/>
    <col min="1811" max="1811" width="6.28515625" style="247" customWidth="1"/>
    <col min="1812" max="1812" width="2" style="247" customWidth="1"/>
    <col min="1813" max="1813" width="6.140625" style="247" customWidth="1"/>
    <col min="1814" max="2038" width="8.85546875" style="247"/>
    <col min="2039" max="2039" width="5.140625" style="247" customWidth="1"/>
    <col min="2040" max="2040" width="15.28515625" style="247" customWidth="1"/>
    <col min="2041" max="2041" width="5" style="247" customWidth="1"/>
    <col min="2042" max="2057" width="4.42578125" style="247" customWidth="1"/>
    <col min="2058" max="2058" width="6.42578125" style="247" customWidth="1"/>
    <col min="2059" max="2064" width="4.42578125" style="247" customWidth="1"/>
    <col min="2065" max="2066" width="8.85546875" style="247"/>
    <col min="2067" max="2067" width="6.28515625" style="247" customWidth="1"/>
    <col min="2068" max="2068" width="2" style="247" customWidth="1"/>
    <col min="2069" max="2069" width="6.140625" style="247" customWidth="1"/>
    <col min="2070" max="2294" width="8.85546875" style="247"/>
    <col min="2295" max="2295" width="5.140625" style="247" customWidth="1"/>
    <col min="2296" max="2296" width="15.28515625" style="247" customWidth="1"/>
    <col min="2297" max="2297" width="5" style="247" customWidth="1"/>
    <col min="2298" max="2313" width="4.42578125" style="247" customWidth="1"/>
    <col min="2314" max="2314" width="6.42578125" style="247" customWidth="1"/>
    <col min="2315" max="2320" width="4.42578125" style="247" customWidth="1"/>
    <col min="2321" max="2322" width="8.85546875" style="247"/>
    <col min="2323" max="2323" width="6.28515625" style="247" customWidth="1"/>
    <col min="2324" max="2324" width="2" style="247" customWidth="1"/>
    <col min="2325" max="2325" width="6.140625" style="247" customWidth="1"/>
    <col min="2326" max="2550" width="8.85546875" style="247"/>
    <col min="2551" max="2551" width="5.140625" style="247" customWidth="1"/>
    <col min="2552" max="2552" width="15.28515625" style="247" customWidth="1"/>
    <col min="2553" max="2553" width="5" style="247" customWidth="1"/>
    <col min="2554" max="2569" width="4.42578125" style="247" customWidth="1"/>
    <col min="2570" max="2570" width="6.42578125" style="247" customWidth="1"/>
    <col min="2571" max="2576" width="4.42578125" style="247" customWidth="1"/>
    <col min="2577" max="2578" width="8.85546875" style="247"/>
    <col min="2579" max="2579" width="6.28515625" style="247" customWidth="1"/>
    <col min="2580" max="2580" width="2" style="247" customWidth="1"/>
    <col min="2581" max="2581" width="6.140625" style="247" customWidth="1"/>
    <col min="2582" max="2806" width="8.85546875" style="247"/>
    <col min="2807" max="2807" width="5.140625" style="247" customWidth="1"/>
    <col min="2808" max="2808" width="15.28515625" style="247" customWidth="1"/>
    <col min="2809" max="2809" width="5" style="247" customWidth="1"/>
    <col min="2810" max="2825" width="4.42578125" style="247" customWidth="1"/>
    <col min="2826" max="2826" width="6.42578125" style="247" customWidth="1"/>
    <col min="2827" max="2832" width="4.42578125" style="247" customWidth="1"/>
    <col min="2833" max="2834" width="8.85546875" style="247"/>
    <col min="2835" max="2835" width="6.28515625" style="247" customWidth="1"/>
    <col min="2836" max="2836" width="2" style="247" customWidth="1"/>
    <col min="2837" max="2837" width="6.140625" style="247" customWidth="1"/>
    <col min="2838" max="3062" width="8.85546875" style="247"/>
    <col min="3063" max="3063" width="5.140625" style="247" customWidth="1"/>
    <col min="3064" max="3064" width="15.28515625" style="247" customWidth="1"/>
    <col min="3065" max="3065" width="5" style="247" customWidth="1"/>
    <col min="3066" max="3081" width="4.42578125" style="247" customWidth="1"/>
    <col min="3082" max="3082" width="6.42578125" style="247" customWidth="1"/>
    <col min="3083" max="3088" width="4.42578125" style="247" customWidth="1"/>
    <col min="3089" max="3090" width="8.85546875" style="247"/>
    <col min="3091" max="3091" width="6.28515625" style="247" customWidth="1"/>
    <col min="3092" max="3092" width="2" style="247" customWidth="1"/>
    <col min="3093" max="3093" width="6.140625" style="247" customWidth="1"/>
    <col min="3094" max="3318" width="8.85546875" style="247"/>
    <col min="3319" max="3319" width="5.140625" style="247" customWidth="1"/>
    <col min="3320" max="3320" width="15.28515625" style="247" customWidth="1"/>
    <col min="3321" max="3321" width="5" style="247" customWidth="1"/>
    <col min="3322" max="3337" width="4.42578125" style="247" customWidth="1"/>
    <col min="3338" max="3338" width="6.42578125" style="247" customWidth="1"/>
    <col min="3339" max="3344" width="4.42578125" style="247" customWidth="1"/>
    <col min="3345" max="3346" width="8.85546875" style="247"/>
    <col min="3347" max="3347" width="6.28515625" style="247" customWidth="1"/>
    <col min="3348" max="3348" width="2" style="247" customWidth="1"/>
    <col min="3349" max="3349" width="6.140625" style="247" customWidth="1"/>
    <col min="3350" max="3574" width="8.85546875" style="247"/>
    <col min="3575" max="3575" width="5.140625" style="247" customWidth="1"/>
    <col min="3576" max="3576" width="15.28515625" style="247" customWidth="1"/>
    <col min="3577" max="3577" width="5" style="247" customWidth="1"/>
    <col min="3578" max="3593" width="4.42578125" style="247" customWidth="1"/>
    <col min="3594" max="3594" width="6.42578125" style="247" customWidth="1"/>
    <col min="3595" max="3600" width="4.42578125" style="247" customWidth="1"/>
    <col min="3601" max="3602" width="8.85546875" style="247"/>
    <col min="3603" max="3603" width="6.28515625" style="247" customWidth="1"/>
    <col min="3604" max="3604" width="2" style="247" customWidth="1"/>
    <col min="3605" max="3605" width="6.140625" style="247" customWidth="1"/>
    <col min="3606" max="3830" width="8.85546875" style="247"/>
    <col min="3831" max="3831" width="5.140625" style="247" customWidth="1"/>
    <col min="3832" max="3832" width="15.28515625" style="247" customWidth="1"/>
    <col min="3833" max="3833" width="5" style="247" customWidth="1"/>
    <col min="3834" max="3849" width="4.42578125" style="247" customWidth="1"/>
    <col min="3850" max="3850" width="6.42578125" style="247" customWidth="1"/>
    <col min="3851" max="3856" width="4.42578125" style="247" customWidth="1"/>
    <col min="3857" max="3858" width="8.85546875" style="247"/>
    <col min="3859" max="3859" width="6.28515625" style="247" customWidth="1"/>
    <col min="3860" max="3860" width="2" style="247" customWidth="1"/>
    <col min="3861" max="3861" width="6.140625" style="247" customWidth="1"/>
    <col min="3862" max="4086" width="8.85546875" style="247"/>
    <col min="4087" max="4087" width="5.140625" style="247" customWidth="1"/>
    <col min="4088" max="4088" width="15.28515625" style="247" customWidth="1"/>
    <col min="4089" max="4089" width="5" style="247" customWidth="1"/>
    <col min="4090" max="4105" width="4.42578125" style="247" customWidth="1"/>
    <col min="4106" max="4106" width="6.42578125" style="247" customWidth="1"/>
    <col min="4107" max="4112" width="4.42578125" style="247" customWidth="1"/>
    <col min="4113" max="4114" width="8.85546875" style="247"/>
    <col min="4115" max="4115" width="6.28515625" style="247" customWidth="1"/>
    <col min="4116" max="4116" width="2" style="247" customWidth="1"/>
    <col min="4117" max="4117" width="6.140625" style="247" customWidth="1"/>
    <col min="4118" max="4342" width="8.85546875" style="247"/>
    <col min="4343" max="4343" width="5.140625" style="247" customWidth="1"/>
    <col min="4344" max="4344" width="15.28515625" style="247" customWidth="1"/>
    <col min="4345" max="4345" width="5" style="247" customWidth="1"/>
    <col min="4346" max="4361" width="4.42578125" style="247" customWidth="1"/>
    <col min="4362" max="4362" width="6.42578125" style="247" customWidth="1"/>
    <col min="4363" max="4368" width="4.42578125" style="247" customWidth="1"/>
    <col min="4369" max="4370" width="8.85546875" style="247"/>
    <col min="4371" max="4371" width="6.28515625" style="247" customWidth="1"/>
    <col min="4372" max="4372" width="2" style="247" customWidth="1"/>
    <col min="4373" max="4373" width="6.140625" style="247" customWidth="1"/>
    <col min="4374" max="4598" width="8.85546875" style="247"/>
    <col min="4599" max="4599" width="5.140625" style="247" customWidth="1"/>
    <col min="4600" max="4600" width="15.28515625" style="247" customWidth="1"/>
    <col min="4601" max="4601" width="5" style="247" customWidth="1"/>
    <col min="4602" max="4617" width="4.42578125" style="247" customWidth="1"/>
    <col min="4618" max="4618" width="6.42578125" style="247" customWidth="1"/>
    <col min="4619" max="4624" width="4.42578125" style="247" customWidth="1"/>
    <col min="4625" max="4626" width="8.85546875" style="247"/>
    <col min="4627" max="4627" width="6.28515625" style="247" customWidth="1"/>
    <col min="4628" max="4628" width="2" style="247" customWidth="1"/>
    <col min="4629" max="4629" width="6.140625" style="247" customWidth="1"/>
    <col min="4630" max="4854" width="8.85546875" style="247"/>
    <col min="4855" max="4855" width="5.140625" style="247" customWidth="1"/>
    <col min="4856" max="4856" width="15.28515625" style="247" customWidth="1"/>
    <col min="4857" max="4857" width="5" style="247" customWidth="1"/>
    <col min="4858" max="4873" width="4.42578125" style="247" customWidth="1"/>
    <col min="4874" max="4874" width="6.42578125" style="247" customWidth="1"/>
    <col min="4875" max="4880" width="4.42578125" style="247" customWidth="1"/>
    <col min="4881" max="4882" width="8.85546875" style="247"/>
    <col min="4883" max="4883" width="6.28515625" style="247" customWidth="1"/>
    <col min="4884" max="4884" width="2" style="247" customWidth="1"/>
    <col min="4885" max="4885" width="6.140625" style="247" customWidth="1"/>
    <col min="4886" max="5110" width="8.85546875" style="247"/>
    <col min="5111" max="5111" width="5.140625" style="247" customWidth="1"/>
    <col min="5112" max="5112" width="15.28515625" style="247" customWidth="1"/>
    <col min="5113" max="5113" width="5" style="247" customWidth="1"/>
    <col min="5114" max="5129" width="4.42578125" style="247" customWidth="1"/>
    <col min="5130" max="5130" width="6.42578125" style="247" customWidth="1"/>
    <col min="5131" max="5136" width="4.42578125" style="247" customWidth="1"/>
    <col min="5137" max="5138" width="8.85546875" style="247"/>
    <col min="5139" max="5139" width="6.28515625" style="247" customWidth="1"/>
    <col min="5140" max="5140" width="2" style="247" customWidth="1"/>
    <col min="5141" max="5141" width="6.140625" style="247" customWidth="1"/>
    <col min="5142" max="5366" width="8.85546875" style="247"/>
    <col min="5367" max="5367" width="5.140625" style="247" customWidth="1"/>
    <col min="5368" max="5368" width="15.28515625" style="247" customWidth="1"/>
    <col min="5369" max="5369" width="5" style="247" customWidth="1"/>
    <col min="5370" max="5385" width="4.42578125" style="247" customWidth="1"/>
    <col min="5386" max="5386" width="6.42578125" style="247" customWidth="1"/>
    <col min="5387" max="5392" width="4.42578125" style="247" customWidth="1"/>
    <col min="5393" max="5394" width="8.85546875" style="247"/>
    <col min="5395" max="5395" width="6.28515625" style="247" customWidth="1"/>
    <col min="5396" max="5396" width="2" style="247" customWidth="1"/>
    <col min="5397" max="5397" width="6.140625" style="247" customWidth="1"/>
    <col min="5398" max="5622" width="8.85546875" style="247"/>
    <col min="5623" max="5623" width="5.140625" style="247" customWidth="1"/>
    <col min="5624" max="5624" width="15.28515625" style="247" customWidth="1"/>
    <col min="5625" max="5625" width="5" style="247" customWidth="1"/>
    <col min="5626" max="5641" width="4.42578125" style="247" customWidth="1"/>
    <col min="5642" max="5642" width="6.42578125" style="247" customWidth="1"/>
    <col min="5643" max="5648" width="4.42578125" style="247" customWidth="1"/>
    <col min="5649" max="5650" width="8.85546875" style="247"/>
    <col min="5651" max="5651" width="6.28515625" style="247" customWidth="1"/>
    <col min="5652" max="5652" width="2" style="247" customWidth="1"/>
    <col min="5653" max="5653" width="6.140625" style="247" customWidth="1"/>
    <col min="5654" max="5878" width="8.85546875" style="247"/>
    <col min="5879" max="5879" width="5.140625" style="247" customWidth="1"/>
    <col min="5880" max="5880" width="15.28515625" style="247" customWidth="1"/>
    <col min="5881" max="5881" width="5" style="247" customWidth="1"/>
    <col min="5882" max="5897" width="4.42578125" style="247" customWidth="1"/>
    <col min="5898" max="5898" width="6.42578125" style="247" customWidth="1"/>
    <col min="5899" max="5904" width="4.42578125" style="247" customWidth="1"/>
    <col min="5905" max="5906" width="8.85546875" style="247"/>
    <col min="5907" max="5907" width="6.28515625" style="247" customWidth="1"/>
    <col min="5908" max="5908" width="2" style="247" customWidth="1"/>
    <col min="5909" max="5909" width="6.140625" style="247" customWidth="1"/>
    <col min="5910" max="6134" width="8.85546875" style="247"/>
    <col min="6135" max="6135" width="5.140625" style="247" customWidth="1"/>
    <col min="6136" max="6136" width="15.28515625" style="247" customWidth="1"/>
    <col min="6137" max="6137" width="5" style="247" customWidth="1"/>
    <col min="6138" max="6153" width="4.42578125" style="247" customWidth="1"/>
    <col min="6154" max="6154" width="6.42578125" style="247" customWidth="1"/>
    <col min="6155" max="6160" width="4.42578125" style="247" customWidth="1"/>
    <col min="6161" max="6162" width="8.85546875" style="247"/>
    <col min="6163" max="6163" width="6.28515625" style="247" customWidth="1"/>
    <col min="6164" max="6164" width="2" style="247" customWidth="1"/>
    <col min="6165" max="6165" width="6.140625" style="247" customWidth="1"/>
    <col min="6166" max="6390" width="8.85546875" style="247"/>
    <col min="6391" max="6391" width="5.140625" style="247" customWidth="1"/>
    <col min="6392" max="6392" width="15.28515625" style="247" customWidth="1"/>
    <col min="6393" max="6393" width="5" style="247" customWidth="1"/>
    <col min="6394" max="6409" width="4.42578125" style="247" customWidth="1"/>
    <col min="6410" max="6410" width="6.42578125" style="247" customWidth="1"/>
    <col min="6411" max="6416" width="4.42578125" style="247" customWidth="1"/>
    <col min="6417" max="6418" width="8.85546875" style="247"/>
    <col min="6419" max="6419" width="6.28515625" style="247" customWidth="1"/>
    <col min="6420" max="6420" width="2" style="247" customWidth="1"/>
    <col min="6421" max="6421" width="6.140625" style="247" customWidth="1"/>
    <col min="6422" max="6646" width="8.85546875" style="247"/>
    <col min="6647" max="6647" width="5.140625" style="247" customWidth="1"/>
    <col min="6648" max="6648" width="15.28515625" style="247" customWidth="1"/>
    <col min="6649" max="6649" width="5" style="247" customWidth="1"/>
    <col min="6650" max="6665" width="4.42578125" style="247" customWidth="1"/>
    <col min="6666" max="6666" width="6.42578125" style="247" customWidth="1"/>
    <col min="6667" max="6672" width="4.42578125" style="247" customWidth="1"/>
    <col min="6673" max="6674" width="8.85546875" style="247"/>
    <col min="6675" max="6675" width="6.28515625" style="247" customWidth="1"/>
    <col min="6676" max="6676" width="2" style="247" customWidth="1"/>
    <col min="6677" max="6677" width="6.140625" style="247" customWidth="1"/>
    <col min="6678" max="6902" width="8.85546875" style="247"/>
    <col min="6903" max="6903" width="5.140625" style="247" customWidth="1"/>
    <col min="6904" max="6904" width="15.28515625" style="247" customWidth="1"/>
    <col min="6905" max="6905" width="5" style="247" customWidth="1"/>
    <col min="6906" max="6921" width="4.42578125" style="247" customWidth="1"/>
    <col min="6922" max="6922" width="6.42578125" style="247" customWidth="1"/>
    <col min="6923" max="6928" width="4.42578125" style="247" customWidth="1"/>
    <col min="6929" max="6930" width="8.85546875" style="247"/>
    <col min="6931" max="6931" width="6.28515625" style="247" customWidth="1"/>
    <col min="6932" max="6932" width="2" style="247" customWidth="1"/>
    <col min="6933" max="6933" width="6.140625" style="247" customWidth="1"/>
    <col min="6934" max="7158" width="8.85546875" style="247"/>
    <col min="7159" max="7159" width="5.140625" style="247" customWidth="1"/>
    <col min="7160" max="7160" width="15.28515625" style="247" customWidth="1"/>
    <col min="7161" max="7161" width="5" style="247" customWidth="1"/>
    <col min="7162" max="7177" width="4.42578125" style="247" customWidth="1"/>
    <col min="7178" max="7178" width="6.42578125" style="247" customWidth="1"/>
    <col min="7179" max="7184" width="4.42578125" style="247" customWidth="1"/>
    <col min="7185" max="7186" width="8.85546875" style="247"/>
    <col min="7187" max="7187" width="6.28515625" style="247" customWidth="1"/>
    <col min="7188" max="7188" width="2" style="247" customWidth="1"/>
    <col min="7189" max="7189" width="6.140625" style="247" customWidth="1"/>
    <col min="7190" max="7414" width="8.85546875" style="247"/>
    <col min="7415" max="7415" width="5.140625" style="247" customWidth="1"/>
    <col min="7416" max="7416" width="15.28515625" style="247" customWidth="1"/>
    <col min="7417" max="7417" width="5" style="247" customWidth="1"/>
    <col min="7418" max="7433" width="4.42578125" style="247" customWidth="1"/>
    <col min="7434" max="7434" width="6.42578125" style="247" customWidth="1"/>
    <col min="7435" max="7440" width="4.42578125" style="247" customWidth="1"/>
    <col min="7441" max="7442" width="8.85546875" style="247"/>
    <col min="7443" max="7443" width="6.28515625" style="247" customWidth="1"/>
    <col min="7444" max="7444" width="2" style="247" customWidth="1"/>
    <col min="7445" max="7445" width="6.140625" style="247" customWidth="1"/>
    <col min="7446" max="7670" width="8.85546875" style="247"/>
    <col min="7671" max="7671" width="5.140625" style="247" customWidth="1"/>
    <col min="7672" max="7672" width="15.28515625" style="247" customWidth="1"/>
    <col min="7673" max="7673" width="5" style="247" customWidth="1"/>
    <col min="7674" max="7689" width="4.42578125" style="247" customWidth="1"/>
    <col min="7690" max="7690" width="6.42578125" style="247" customWidth="1"/>
    <col min="7691" max="7696" width="4.42578125" style="247" customWidth="1"/>
    <col min="7697" max="7698" width="8.85546875" style="247"/>
    <col min="7699" max="7699" width="6.28515625" style="247" customWidth="1"/>
    <col min="7700" max="7700" width="2" style="247" customWidth="1"/>
    <col min="7701" max="7701" width="6.140625" style="247" customWidth="1"/>
    <col min="7702" max="7926" width="8.85546875" style="247"/>
    <col min="7927" max="7927" width="5.140625" style="247" customWidth="1"/>
    <col min="7928" max="7928" width="15.28515625" style="247" customWidth="1"/>
    <col min="7929" max="7929" width="5" style="247" customWidth="1"/>
    <col min="7930" max="7945" width="4.42578125" style="247" customWidth="1"/>
    <col min="7946" max="7946" width="6.42578125" style="247" customWidth="1"/>
    <col min="7947" max="7952" width="4.42578125" style="247" customWidth="1"/>
    <col min="7953" max="7954" width="8.85546875" style="247"/>
    <col min="7955" max="7955" width="6.28515625" style="247" customWidth="1"/>
    <col min="7956" max="7956" width="2" style="247" customWidth="1"/>
    <col min="7957" max="7957" width="6.140625" style="247" customWidth="1"/>
    <col min="7958" max="8182" width="8.85546875" style="247"/>
    <col min="8183" max="8183" width="5.140625" style="247" customWidth="1"/>
    <col min="8184" max="8184" width="15.28515625" style="247" customWidth="1"/>
    <col min="8185" max="8185" width="5" style="247" customWidth="1"/>
    <col min="8186" max="8201" width="4.42578125" style="247" customWidth="1"/>
    <col min="8202" max="8202" width="6.42578125" style="247" customWidth="1"/>
    <col min="8203" max="8208" width="4.42578125" style="247" customWidth="1"/>
    <col min="8209" max="8210" width="8.85546875" style="247"/>
    <col min="8211" max="8211" width="6.28515625" style="247" customWidth="1"/>
    <col min="8212" max="8212" width="2" style="247" customWidth="1"/>
    <col min="8213" max="8213" width="6.140625" style="247" customWidth="1"/>
    <col min="8214" max="8438" width="8.85546875" style="247"/>
    <col min="8439" max="8439" width="5.140625" style="247" customWidth="1"/>
    <col min="8440" max="8440" width="15.28515625" style="247" customWidth="1"/>
    <col min="8441" max="8441" width="5" style="247" customWidth="1"/>
    <col min="8442" max="8457" width="4.42578125" style="247" customWidth="1"/>
    <col min="8458" max="8458" width="6.42578125" style="247" customWidth="1"/>
    <col min="8459" max="8464" width="4.42578125" style="247" customWidth="1"/>
    <col min="8465" max="8466" width="8.85546875" style="247"/>
    <col min="8467" max="8467" width="6.28515625" style="247" customWidth="1"/>
    <col min="8468" max="8468" width="2" style="247" customWidth="1"/>
    <col min="8469" max="8469" width="6.140625" style="247" customWidth="1"/>
    <col min="8470" max="8694" width="8.85546875" style="247"/>
    <col min="8695" max="8695" width="5.140625" style="247" customWidth="1"/>
    <col min="8696" max="8696" width="15.28515625" style="247" customWidth="1"/>
    <col min="8697" max="8697" width="5" style="247" customWidth="1"/>
    <col min="8698" max="8713" width="4.42578125" style="247" customWidth="1"/>
    <col min="8714" max="8714" width="6.42578125" style="247" customWidth="1"/>
    <col min="8715" max="8720" width="4.42578125" style="247" customWidth="1"/>
    <col min="8721" max="8722" width="8.85546875" style="247"/>
    <col min="8723" max="8723" width="6.28515625" style="247" customWidth="1"/>
    <col min="8724" max="8724" width="2" style="247" customWidth="1"/>
    <col min="8725" max="8725" width="6.140625" style="247" customWidth="1"/>
    <col min="8726" max="8950" width="8.85546875" style="247"/>
    <col min="8951" max="8951" width="5.140625" style="247" customWidth="1"/>
    <col min="8952" max="8952" width="15.28515625" style="247" customWidth="1"/>
    <col min="8953" max="8953" width="5" style="247" customWidth="1"/>
    <col min="8954" max="8969" width="4.42578125" style="247" customWidth="1"/>
    <col min="8970" max="8970" width="6.42578125" style="247" customWidth="1"/>
    <col min="8971" max="8976" width="4.42578125" style="247" customWidth="1"/>
    <col min="8977" max="8978" width="8.85546875" style="247"/>
    <col min="8979" max="8979" width="6.28515625" style="247" customWidth="1"/>
    <col min="8980" max="8980" width="2" style="247" customWidth="1"/>
    <col min="8981" max="8981" width="6.140625" style="247" customWidth="1"/>
    <col min="8982" max="9206" width="8.85546875" style="247"/>
    <col min="9207" max="9207" width="5.140625" style="247" customWidth="1"/>
    <col min="9208" max="9208" width="15.28515625" style="247" customWidth="1"/>
    <col min="9209" max="9209" width="5" style="247" customWidth="1"/>
    <col min="9210" max="9225" width="4.42578125" style="247" customWidth="1"/>
    <col min="9226" max="9226" width="6.42578125" style="247" customWidth="1"/>
    <col min="9227" max="9232" width="4.42578125" style="247" customWidth="1"/>
    <col min="9233" max="9234" width="8.85546875" style="247"/>
    <col min="9235" max="9235" width="6.28515625" style="247" customWidth="1"/>
    <col min="9236" max="9236" width="2" style="247" customWidth="1"/>
    <col min="9237" max="9237" width="6.140625" style="247" customWidth="1"/>
    <col min="9238" max="9462" width="8.85546875" style="247"/>
    <col min="9463" max="9463" width="5.140625" style="247" customWidth="1"/>
    <col min="9464" max="9464" width="15.28515625" style="247" customWidth="1"/>
    <col min="9465" max="9465" width="5" style="247" customWidth="1"/>
    <col min="9466" max="9481" width="4.42578125" style="247" customWidth="1"/>
    <col min="9482" max="9482" width="6.42578125" style="247" customWidth="1"/>
    <col min="9483" max="9488" width="4.42578125" style="247" customWidth="1"/>
    <col min="9489" max="9490" width="8.85546875" style="247"/>
    <col min="9491" max="9491" width="6.28515625" style="247" customWidth="1"/>
    <col min="9492" max="9492" width="2" style="247" customWidth="1"/>
    <col min="9493" max="9493" width="6.140625" style="247" customWidth="1"/>
    <col min="9494" max="9718" width="8.85546875" style="247"/>
    <col min="9719" max="9719" width="5.140625" style="247" customWidth="1"/>
    <col min="9720" max="9720" width="15.28515625" style="247" customWidth="1"/>
    <col min="9721" max="9721" width="5" style="247" customWidth="1"/>
    <col min="9722" max="9737" width="4.42578125" style="247" customWidth="1"/>
    <col min="9738" max="9738" width="6.42578125" style="247" customWidth="1"/>
    <col min="9739" max="9744" width="4.42578125" style="247" customWidth="1"/>
    <col min="9745" max="9746" width="8.85546875" style="247"/>
    <col min="9747" max="9747" width="6.28515625" style="247" customWidth="1"/>
    <col min="9748" max="9748" width="2" style="247" customWidth="1"/>
    <col min="9749" max="9749" width="6.140625" style="247" customWidth="1"/>
    <col min="9750" max="9974" width="8.85546875" style="247"/>
    <col min="9975" max="9975" width="5.140625" style="247" customWidth="1"/>
    <col min="9976" max="9976" width="15.28515625" style="247" customWidth="1"/>
    <col min="9977" max="9977" width="5" style="247" customWidth="1"/>
    <col min="9978" max="9993" width="4.42578125" style="247" customWidth="1"/>
    <col min="9994" max="9994" width="6.42578125" style="247" customWidth="1"/>
    <col min="9995" max="10000" width="4.42578125" style="247" customWidth="1"/>
    <col min="10001" max="10002" width="8.85546875" style="247"/>
    <col min="10003" max="10003" width="6.28515625" style="247" customWidth="1"/>
    <col min="10004" max="10004" width="2" style="247" customWidth="1"/>
    <col min="10005" max="10005" width="6.140625" style="247" customWidth="1"/>
    <col min="10006" max="10230" width="8.85546875" style="247"/>
    <col min="10231" max="10231" width="5.140625" style="247" customWidth="1"/>
    <col min="10232" max="10232" width="15.28515625" style="247" customWidth="1"/>
    <col min="10233" max="10233" width="5" style="247" customWidth="1"/>
    <col min="10234" max="10249" width="4.42578125" style="247" customWidth="1"/>
    <col min="10250" max="10250" width="6.42578125" style="247" customWidth="1"/>
    <col min="10251" max="10256" width="4.42578125" style="247" customWidth="1"/>
    <col min="10257" max="10258" width="8.85546875" style="247"/>
    <col min="10259" max="10259" width="6.28515625" style="247" customWidth="1"/>
    <col min="10260" max="10260" width="2" style="247" customWidth="1"/>
    <col min="10261" max="10261" width="6.140625" style="247" customWidth="1"/>
    <col min="10262" max="10486" width="8.85546875" style="247"/>
    <col min="10487" max="10487" width="5.140625" style="247" customWidth="1"/>
    <col min="10488" max="10488" width="15.28515625" style="247" customWidth="1"/>
    <col min="10489" max="10489" width="5" style="247" customWidth="1"/>
    <col min="10490" max="10505" width="4.42578125" style="247" customWidth="1"/>
    <col min="10506" max="10506" width="6.42578125" style="247" customWidth="1"/>
    <col min="10507" max="10512" width="4.42578125" style="247" customWidth="1"/>
    <col min="10513" max="10514" width="8.85546875" style="247"/>
    <col min="10515" max="10515" width="6.28515625" style="247" customWidth="1"/>
    <col min="10516" max="10516" width="2" style="247" customWidth="1"/>
    <col min="10517" max="10517" width="6.140625" style="247" customWidth="1"/>
    <col min="10518" max="10742" width="8.85546875" style="247"/>
    <col min="10743" max="10743" width="5.140625" style="247" customWidth="1"/>
    <col min="10744" max="10744" width="15.28515625" style="247" customWidth="1"/>
    <col min="10745" max="10745" width="5" style="247" customWidth="1"/>
    <col min="10746" max="10761" width="4.42578125" style="247" customWidth="1"/>
    <col min="10762" max="10762" width="6.42578125" style="247" customWidth="1"/>
    <col min="10763" max="10768" width="4.42578125" style="247" customWidth="1"/>
    <col min="10769" max="10770" width="8.85546875" style="247"/>
    <col min="10771" max="10771" width="6.28515625" style="247" customWidth="1"/>
    <col min="10772" max="10772" width="2" style="247" customWidth="1"/>
    <col min="10773" max="10773" width="6.140625" style="247" customWidth="1"/>
    <col min="10774" max="10998" width="8.85546875" style="247"/>
    <col min="10999" max="10999" width="5.140625" style="247" customWidth="1"/>
    <col min="11000" max="11000" width="15.28515625" style="247" customWidth="1"/>
    <col min="11001" max="11001" width="5" style="247" customWidth="1"/>
    <col min="11002" max="11017" width="4.42578125" style="247" customWidth="1"/>
    <col min="11018" max="11018" width="6.42578125" style="247" customWidth="1"/>
    <col min="11019" max="11024" width="4.42578125" style="247" customWidth="1"/>
    <col min="11025" max="11026" width="8.85546875" style="247"/>
    <col min="11027" max="11027" width="6.28515625" style="247" customWidth="1"/>
    <col min="11028" max="11028" width="2" style="247" customWidth="1"/>
    <col min="11029" max="11029" width="6.140625" style="247" customWidth="1"/>
    <col min="11030" max="11254" width="8.85546875" style="247"/>
    <col min="11255" max="11255" width="5.140625" style="247" customWidth="1"/>
    <col min="11256" max="11256" width="15.28515625" style="247" customWidth="1"/>
    <col min="11257" max="11257" width="5" style="247" customWidth="1"/>
    <col min="11258" max="11273" width="4.42578125" style="247" customWidth="1"/>
    <col min="11274" max="11274" width="6.42578125" style="247" customWidth="1"/>
    <col min="11275" max="11280" width="4.42578125" style="247" customWidth="1"/>
    <col min="11281" max="11282" width="8.85546875" style="247"/>
    <col min="11283" max="11283" width="6.28515625" style="247" customWidth="1"/>
    <col min="11284" max="11284" width="2" style="247" customWidth="1"/>
    <col min="11285" max="11285" width="6.140625" style="247" customWidth="1"/>
    <col min="11286" max="11510" width="8.85546875" style="247"/>
    <col min="11511" max="11511" width="5.140625" style="247" customWidth="1"/>
    <col min="11512" max="11512" width="15.28515625" style="247" customWidth="1"/>
    <col min="11513" max="11513" width="5" style="247" customWidth="1"/>
    <col min="11514" max="11529" width="4.42578125" style="247" customWidth="1"/>
    <col min="11530" max="11530" width="6.42578125" style="247" customWidth="1"/>
    <col min="11531" max="11536" width="4.42578125" style="247" customWidth="1"/>
    <col min="11537" max="11538" width="8.85546875" style="247"/>
    <col min="11539" max="11539" width="6.28515625" style="247" customWidth="1"/>
    <col min="11540" max="11540" width="2" style="247" customWidth="1"/>
    <col min="11541" max="11541" width="6.140625" style="247" customWidth="1"/>
    <col min="11542" max="11766" width="8.85546875" style="247"/>
    <col min="11767" max="11767" width="5.140625" style="247" customWidth="1"/>
    <col min="11768" max="11768" width="15.28515625" style="247" customWidth="1"/>
    <col min="11769" max="11769" width="5" style="247" customWidth="1"/>
    <col min="11770" max="11785" width="4.42578125" style="247" customWidth="1"/>
    <col min="11786" max="11786" width="6.42578125" style="247" customWidth="1"/>
    <col min="11787" max="11792" width="4.42578125" style="247" customWidth="1"/>
    <col min="11793" max="11794" width="8.85546875" style="247"/>
    <col min="11795" max="11795" width="6.28515625" style="247" customWidth="1"/>
    <col min="11796" max="11796" width="2" style="247" customWidth="1"/>
    <col min="11797" max="11797" width="6.140625" style="247" customWidth="1"/>
    <col min="11798" max="12022" width="8.85546875" style="247"/>
    <col min="12023" max="12023" width="5.140625" style="247" customWidth="1"/>
    <col min="12024" max="12024" width="15.28515625" style="247" customWidth="1"/>
    <col min="12025" max="12025" width="5" style="247" customWidth="1"/>
    <col min="12026" max="12041" width="4.42578125" style="247" customWidth="1"/>
    <col min="12042" max="12042" width="6.42578125" style="247" customWidth="1"/>
    <col min="12043" max="12048" width="4.42578125" style="247" customWidth="1"/>
    <col min="12049" max="12050" width="8.85546875" style="247"/>
    <col min="12051" max="12051" width="6.28515625" style="247" customWidth="1"/>
    <col min="12052" max="12052" width="2" style="247" customWidth="1"/>
    <col min="12053" max="12053" width="6.140625" style="247" customWidth="1"/>
    <col min="12054" max="12278" width="8.85546875" style="247"/>
    <col min="12279" max="12279" width="5.140625" style="247" customWidth="1"/>
    <col min="12280" max="12280" width="15.28515625" style="247" customWidth="1"/>
    <col min="12281" max="12281" width="5" style="247" customWidth="1"/>
    <col min="12282" max="12297" width="4.42578125" style="247" customWidth="1"/>
    <col min="12298" max="12298" width="6.42578125" style="247" customWidth="1"/>
    <col min="12299" max="12304" width="4.42578125" style="247" customWidth="1"/>
    <col min="12305" max="12306" width="8.85546875" style="247"/>
    <col min="12307" max="12307" width="6.28515625" style="247" customWidth="1"/>
    <col min="12308" max="12308" width="2" style="247" customWidth="1"/>
    <col min="12309" max="12309" width="6.140625" style="247" customWidth="1"/>
    <col min="12310" max="12534" width="8.85546875" style="247"/>
    <col min="12535" max="12535" width="5.140625" style="247" customWidth="1"/>
    <col min="12536" max="12536" width="15.28515625" style="247" customWidth="1"/>
    <col min="12537" max="12537" width="5" style="247" customWidth="1"/>
    <col min="12538" max="12553" width="4.42578125" style="247" customWidth="1"/>
    <col min="12554" max="12554" width="6.42578125" style="247" customWidth="1"/>
    <col min="12555" max="12560" width="4.42578125" style="247" customWidth="1"/>
    <col min="12561" max="12562" width="8.85546875" style="247"/>
    <col min="12563" max="12563" width="6.28515625" style="247" customWidth="1"/>
    <col min="12564" max="12564" width="2" style="247" customWidth="1"/>
    <col min="12565" max="12565" width="6.140625" style="247" customWidth="1"/>
    <col min="12566" max="12790" width="8.85546875" style="247"/>
    <col min="12791" max="12791" width="5.140625" style="247" customWidth="1"/>
    <col min="12792" max="12792" width="15.28515625" style="247" customWidth="1"/>
    <col min="12793" max="12793" width="5" style="247" customWidth="1"/>
    <col min="12794" max="12809" width="4.42578125" style="247" customWidth="1"/>
    <col min="12810" max="12810" width="6.42578125" style="247" customWidth="1"/>
    <col min="12811" max="12816" width="4.42578125" style="247" customWidth="1"/>
    <col min="12817" max="12818" width="8.85546875" style="247"/>
    <col min="12819" max="12819" width="6.28515625" style="247" customWidth="1"/>
    <col min="12820" max="12820" width="2" style="247" customWidth="1"/>
    <col min="12821" max="12821" width="6.140625" style="247" customWidth="1"/>
    <col min="12822" max="13046" width="8.85546875" style="247"/>
    <col min="13047" max="13047" width="5.140625" style="247" customWidth="1"/>
    <col min="13048" max="13048" width="15.28515625" style="247" customWidth="1"/>
    <col min="13049" max="13049" width="5" style="247" customWidth="1"/>
    <col min="13050" max="13065" width="4.42578125" style="247" customWidth="1"/>
    <col min="13066" max="13066" width="6.42578125" style="247" customWidth="1"/>
    <col min="13067" max="13072" width="4.42578125" style="247" customWidth="1"/>
    <col min="13073" max="13074" width="8.85546875" style="247"/>
    <col min="13075" max="13075" width="6.28515625" style="247" customWidth="1"/>
    <col min="13076" max="13076" width="2" style="247" customWidth="1"/>
    <col min="13077" max="13077" width="6.140625" style="247" customWidth="1"/>
    <col min="13078" max="13302" width="8.85546875" style="247"/>
    <col min="13303" max="13303" width="5.140625" style="247" customWidth="1"/>
    <col min="13304" max="13304" width="15.28515625" style="247" customWidth="1"/>
    <col min="13305" max="13305" width="5" style="247" customWidth="1"/>
    <col min="13306" max="13321" width="4.42578125" style="247" customWidth="1"/>
    <col min="13322" max="13322" width="6.42578125" style="247" customWidth="1"/>
    <col min="13323" max="13328" width="4.42578125" style="247" customWidth="1"/>
    <col min="13329" max="13330" width="8.85546875" style="247"/>
    <col min="13331" max="13331" width="6.28515625" style="247" customWidth="1"/>
    <col min="13332" max="13332" width="2" style="247" customWidth="1"/>
    <col min="13333" max="13333" width="6.140625" style="247" customWidth="1"/>
    <col min="13334" max="13558" width="8.85546875" style="247"/>
    <col min="13559" max="13559" width="5.140625" style="247" customWidth="1"/>
    <col min="13560" max="13560" width="15.28515625" style="247" customWidth="1"/>
    <col min="13561" max="13561" width="5" style="247" customWidth="1"/>
    <col min="13562" max="13577" width="4.42578125" style="247" customWidth="1"/>
    <col min="13578" max="13578" width="6.42578125" style="247" customWidth="1"/>
    <col min="13579" max="13584" width="4.42578125" style="247" customWidth="1"/>
    <col min="13585" max="13586" width="8.85546875" style="247"/>
    <col min="13587" max="13587" width="6.28515625" style="247" customWidth="1"/>
    <col min="13588" max="13588" width="2" style="247" customWidth="1"/>
    <col min="13589" max="13589" width="6.140625" style="247" customWidth="1"/>
    <col min="13590" max="13814" width="8.85546875" style="247"/>
    <col min="13815" max="13815" width="5.140625" style="247" customWidth="1"/>
    <col min="13816" max="13816" width="15.28515625" style="247" customWidth="1"/>
    <col min="13817" max="13817" width="5" style="247" customWidth="1"/>
    <col min="13818" max="13833" width="4.42578125" style="247" customWidth="1"/>
    <col min="13834" max="13834" width="6.42578125" style="247" customWidth="1"/>
    <col min="13835" max="13840" width="4.42578125" style="247" customWidth="1"/>
    <col min="13841" max="13842" width="8.85546875" style="247"/>
    <col min="13843" max="13843" width="6.28515625" style="247" customWidth="1"/>
    <col min="13844" max="13844" width="2" style="247" customWidth="1"/>
    <col min="13845" max="13845" width="6.140625" style="247" customWidth="1"/>
    <col min="13846" max="14070" width="8.85546875" style="247"/>
    <col min="14071" max="14071" width="5.140625" style="247" customWidth="1"/>
    <col min="14072" max="14072" width="15.28515625" style="247" customWidth="1"/>
    <col min="14073" max="14073" width="5" style="247" customWidth="1"/>
    <col min="14074" max="14089" width="4.42578125" style="247" customWidth="1"/>
    <col min="14090" max="14090" width="6.42578125" style="247" customWidth="1"/>
    <col min="14091" max="14096" width="4.42578125" style="247" customWidth="1"/>
    <col min="14097" max="14098" width="8.85546875" style="247"/>
    <col min="14099" max="14099" width="6.28515625" style="247" customWidth="1"/>
    <col min="14100" max="14100" width="2" style="247" customWidth="1"/>
    <col min="14101" max="14101" width="6.140625" style="247" customWidth="1"/>
    <col min="14102" max="14326" width="8.85546875" style="247"/>
    <col min="14327" max="14327" width="5.140625" style="247" customWidth="1"/>
    <col min="14328" max="14328" width="15.28515625" style="247" customWidth="1"/>
    <col min="14329" max="14329" width="5" style="247" customWidth="1"/>
    <col min="14330" max="14345" width="4.42578125" style="247" customWidth="1"/>
    <col min="14346" max="14346" width="6.42578125" style="247" customWidth="1"/>
    <col min="14347" max="14352" width="4.42578125" style="247" customWidth="1"/>
    <col min="14353" max="14354" width="8.85546875" style="247"/>
    <col min="14355" max="14355" width="6.28515625" style="247" customWidth="1"/>
    <col min="14356" max="14356" width="2" style="247" customWidth="1"/>
    <col min="14357" max="14357" width="6.140625" style="247" customWidth="1"/>
    <col min="14358" max="14582" width="8.85546875" style="247"/>
    <col min="14583" max="14583" width="5.140625" style="247" customWidth="1"/>
    <col min="14584" max="14584" width="15.28515625" style="247" customWidth="1"/>
    <col min="14585" max="14585" width="5" style="247" customWidth="1"/>
    <col min="14586" max="14601" width="4.42578125" style="247" customWidth="1"/>
    <col min="14602" max="14602" width="6.42578125" style="247" customWidth="1"/>
    <col min="14603" max="14608" width="4.42578125" style="247" customWidth="1"/>
    <col min="14609" max="14610" width="8.85546875" style="247"/>
    <col min="14611" max="14611" width="6.28515625" style="247" customWidth="1"/>
    <col min="14612" max="14612" width="2" style="247" customWidth="1"/>
    <col min="14613" max="14613" width="6.140625" style="247" customWidth="1"/>
    <col min="14614" max="14838" width="8.85546875" style="247"/>
    <col min="14839" max="14839" width="5.140625" style="247" customWidth="1"/>
    <col min="14840" max="14840" width="15.28515625" style="247" customWidth="1"/>
    <col min="14841" max="14841" width="5" style="247" customWidth="1"/>
    <col min="14842" max="14857" width="4.42578125" style="247" customWidth="1"/>
    <col min="14858" max="14858" width="6.42578125" style="247" customWidth="1"/>
    <col min="14859" max="14864" width="4.42578125" style="247" customWidth="1"/>
    <col min="14865" max="14866" width="8.85546875" style="247"/>
    <col min="14867" max="14867" width="6.28515625" style="247" customWidth="1"/>
    <col min="14868" max="14868" width="2" style="247" customWidth="1"/>
    <col min="14869" max="14869" width="6.140625" style="247" customWidth="1"/>
    <col min="14870" max="15094" width="8.85546875" style="247"/>
    <col min="15095" max="15095" width="5.140625" style="247" customWidth="1"/>
    <col min="15096" max="15096" width="15.28515625" style="247" customWidth="1"/>
    <col min="15097" max="15097" width="5" style="247" customWidth="1"/>
    <col min="15098" max="15113" width="4.42578125" style="247" customWidth="1"/>
    <col min="15114" max="15114" width="6.42578125" style="247" customWidth="1"/>
    <col min="15115" max="15120" width="4.42578125" style="247" customWidth="1"/>
    <col min="15121" max="15122" width="8.85546875" style="247"/>
    <col min="15123" max="15123" width="6.28515625" style="247" customWidth="1"/>
    <col min="15124" max="15124" width="2" style="247" customWidth="1"/>
    <col min="15125" max="15125" width="6.140625" style="247" customWidth="1"/>
    <col min="15126" max="15350" width="8.85546875" style="247"/>
    <col min="15351" max="15351" width="5.140625" style="247" customWidth="1"/>
    <col min="15352" max="15352" width="15.28515625" style="247" customWidth="1"/>
    <col min="15353" max="15353" width="5" style="247" customWidth="1"/>
    <col min="15354" max="15369" width="4.42578125" style="247" customWidth="1"/>
    <col min="15370" max="15370" width="6.42578125" style="247" customWidth="1"/>
    <col min="15371" max="15376" width="4.42578125" style="247" customWidth="1"/>
    <col min="15377" max="15378" width="8.85546875" style="247"/>
    <col min="15379" max="15379" width="6.28515625" style="247" customWidth="1"/>
    <col min="15380" max="15380" width="2" style="247" customWidth="1"/>
    <col min="15381" max="15381" width="6.140625" style="247" customWidth="1"/>
    <col min="15382" max="15606" width="8.85546875" style="247"/>
    <col min="15607" max="15607" width="5.140625" style="247" customWidth="1"/>
    <col min="15608" max="15608" width="15.28515625" style="247" customWidth="1"/>
    <col min="15609" max="15609" width="5" style="247" customWidth="1"/>
    <col min="15610" max="15625" width="4.42578125" style="247" customWidth="1"/>
    <col min="15626" max="15626" width="6.42578125" style="247" customWidth="1"/>
    <col min="15627" max="15632" width="4.42578125" style="247" customWidth="1"/>
    <col min="15633" max="15634" width="8.85546875" style="247"/>
    <col min="15635" max="15635" width="6.28515625" style="247" customWidth="1"/>
    <col min="15636" max="15636" width="2" style="247" customWidth="1"/>
    <col min="15637" max="15637" width="6.140625" style="247" customWidth="1"/>
    <col min="15638" max="15862" width="8.85546875" style="247"/>
    <col min="15863" max="15863" width="5.140625" style="247" customWidth="1"/>
    <col min="15864" max="15864" width="15.28515625" style="247" customWidth="1"/>
    <col min="15865" max="15865" width="5" style="247" customWidth="1"/>
    <col min="15866" max="15881" width="4.42578125" style="247" customWidth="1"/>
    <col min="15882" max="15882" width="6.42578125" style="247" customWidth="1"/>
    <col min="15883" max="15888" width="4.42578125" style="247" customWidth="1"/>
    <col min="15889" max="15890" width="8.85546875" style="247"/>
    <col min="15891" max="15891" width="6.28515625" style="247" customWidth="1"/>
    <col min="15892" max="15892" width="2" style="247" customWidth="1"/>
    <col min="15893" max="15893" width="6.140625" style="247" customWidth="1"/>
    <col min="15894" max="16118" width="8.85546875" style="247"/>
    <col min="16119" max="16119" width="5.140625" style="247" customWidth="1"/>
    <col min="16120" max="16120" width="15.28515625" style="247" customWidth="1"/>
    <col min="16121" max="16121" width="5" style="247" customWidth="1"/>
    <col min="16122" max="16137" width="4.42578125" style="247" customWidth="1"/>
    <col min="16138" max="16138" width="6.42578125" style="247" customWidth="1"/>
    <col min="16139" max="16144" width="4.42578125" style="247" customWidth="1"/>
    <col min="16145" max="16146" width="8.85546875" style="247"/>
    <col min="16147" max="16147" width="6.28515625" style="247" customWidth="1"/>
    <col min="16148" max="16148" width="2" style="247" customWidth="1"/>
    <col min="16149" max="16149" width="6.140625" style="247" customWidth="1"/>
    <col min="16150" max="16384" width="8.85546875" style="247"/>
  </cols>
  <sheetData>
    <row r="1" spans="1:39" ht="50.1" customHeight="1" thickBot="1" x14ac:dyDescent="0.3">
      <c r="A1" s="270" t="s">
        <v>49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M1" s="273"/>
      <c r="N1" s="274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81" t="s">
        <v>13</v>
      </c>
      <c r="AH1" s="283" t="s">
        <v>14</v>
      </c>
      <c r="AI1" s="263" t="s">
        <v>16</v>
      </c>
      <c r="AJ1" s="265" t="s">
        <v>15</v>
      </c>
      <c r="AK1" s="265"/>
      <c r="AL1" s="265"/>
      <c r="AM1" s="266"/>
    </row>
    <row r="2" spans="1:39" ht="20.100000000000001" customHeight="1" thickBot="1" x14ac:dyDescent="0.3">
      <c r="A2" s="230" t="s">
        <v>0</v>
      </c>
      <c r="B2" s="50" t="s">
        <v>20</v>
      </c>
      <c r="C2" s="21"/>
      <c r="D2" s="21"/>
      <c r="E2" s="21"/>
      <c r="F2" s="4"/>
      <c r="G2" s="112" t="str">
        <f>$B2</f>
        <v>Kučery A</v>
      </c>
      <c r="H2" s="51">
        <v>5</v>
      </c>
      <c r="I2" s="51" t="s">
        <v>8</v>
      </c>
      <c r="J2" s="51">
        <v>8</v>
      </c>
      <c r="K2" s="100" t="str">
        <f>$B7</f>
        <v>VK Polanka D</v>
      </c>
      <c r="L2" s="4"/>
      <c r="M2" s="275"/>
      <c r="N2" s="276"/>
      <c r="O2" s="269" t="str">
        <f>N3</f>
        <v>Kučery A</v>
      </c>
      <c r="P2" s="267"/>
      <c r="Q2" s="268"/>
      <c r="R2" s="269" t="str">
        <f>N4</f>
        <v>Stará Bělá B</v>
      </c>
      <c r="S2" s="267"/>
      <c r="T2" s="268"/>
      <c r="U2" s="269" t="str">
        <f>N5</f>
        <v>Vratimov B</v>
      </c>
      <c r="V2" s="267"/>
      <c r="W2" s="268"/>
      <c r="X2" s="269" t="str">
        <f>N6</f>
        <v>VK Raškovice A</v>
      </c>
      <c r="Y2" s="267"/>
      <c r="Z2" s="268"/>
      <c r="AA2" s="269" t="str">
        <f>N7</f>
        <v>VK Polanka C</v>
      </c>
      <c r="AB2" s="267"/>
      <c r="AC2" s="268"/>
      <c r="AD2" s="269" t="str">
        <f>N8</f>
        <v>VK Polanka D</v>
      </c>
      <c r="AE2" s="267"/>
      <c r="AF2" s="268"/>
      <c r="AG2" s="282"/>
      <c r="AH2" s="284"/>
      <c r="AI2" s="264"/>
      <c r="AJ2" s="267"/>
      <c r="AK2" s="267"/>
      <c r="AL2" s="267"/>
      <c r="AM2" s="268"/>
    </row>
    <row r="3" spans="1:39" ht="20.100000000000001" customHeight="1" x14ac:dyDescent="0.25">
      <c r="A3" s="240" t="s">
        <v>1</v>
      </c>
      <c r="B3" s="54" t="s">
        <v>27</v>
      </c>
      <c r="C3" s="21"/>
      <c r="D3" s="21"/>
      <c r="E3" s="21"/>
      <c r="F3" s="4"/>
      <c r="G3" s="113" t="str">
        <f>$B4</f>
        <v>Vratimov B</v>
      </c>
      <c r="H3" s="55">
        <v>18</v>
      </c>
      <c r="I3" s="55" t="s">
        <v>8</v>
      </c>
      <c r="J3" s="55">
        <v>7</v>
      </c>
      <c r="K3" s="105" t="str">
        <f>$B5</f>
        <v>VK Raškovice A</v>
      </c>
      <c r="L3" s="4"/>
      <c r="M3" s="245" t="s">
        <v>0</v>
      </c>
      <c r="N3" s="246" t="str">
        <f>'OČ B'!$B$2</f>
        <v>Kučery A</v>
      </c>
      <c r="O3" s="285"/>
      <c r="P3" s="286"/>
      <c r="Q3" s="287"/>
      <c r="R3" s="251">
        <f>'OČ B'!$H$7</f>
        <v>25</v>
      </c>
      <c r="S3" s="238" t="s">
        <v>8</v>
      </c>
      <c r="T3" s="17">
        <f>'OČ B'!$J$7</f>
        <v>6</v>
      </c>
      <c r="U3" s="251">
        <f>'OČ B'!$J$10</f>
        <v>2</v>
      </c>
      <c r="V3" s="237" t="s">
        <v>8</v>
      </c>
      <c r="W3" s="17">
        <f>'OČ B'!$H$10</f>
        <v>13</v>
      </c>
      <c r="X3" s="251">
        <f>'OČ B'!$H$12</f>
        <v>10</v>
      </c>
      <c r="Y3" s="237" t="s">
        <v>8</v>
      </c>
      <c r="Z3" s="17">
        <f>'OČ B'!$J$12</f>
        <v>15</v>
      </c>
      <c r="AA3" s="251">
        <f>'OČ B'!$J$14</f>
        <v>5</v>
      </c>
      <c r="AB3" s="237" t="s">
        <v>8</v>
      </c>
      <c r="AC3" s="17">
        <f>'OČ B'!$H$14</f>
        <v>10</v>
      </c>
      <c r="AD3" s="251">
        <f>'OČ B'!$H$2</f>
        <v>5</v>
      </c>
      <c r="AE3" s="237" t="s">
        <v>8</v>
      </c>
      <c r="AF3" s="17">
        <f>'OČ B'!$J$2</f>
        <v>8</v>
      </c>
      <c r="AG3" s="253">
        <f>SUM(IF(O3&gt;Q3,1,0),IF(R3&gt;T3,1,0),IF(U3&gt;W3,1,0),IF(X3&gt;Z3,1,0),IF(AA3&gt;AC3,1,0),IF(AD3&gt;AF3,1,0))</f>
        <v>1</v>
      </c>
      <c r="AH3" s="114">
        <f>_xlfn.RANK.EQ(AI3,$AI$3:$AI$8)</f>
        <v>4</v>
      </c>
      <c r="AI3" s="93">
        <f>1000*AG3+AM3</f>
        <v>1000.9038461538462</v>
      </c>
      <c r="AJ3" s="238">
        <f>O3+R3+U3+X3+AA3+AD3</f>
        <v>47</v>
      </c>
      <c r="AK3" s="238" t="s">
        <v>8</v>
      </c>
      <c r="AL3" s="238">
        <f>Q3+T3+W3+Z3+AC3+AF3</f>
        <v>52</v>
      </c>
      <c r="AM3" s="239">
        <f>AJ3/AL3</f>
        <v>0.90384615384615385</v>
      </c>
    </row>
    <row r="4" spans="1:39" ht="20.100000000000001" customHeight="1" x14ac:dyDescent="0.2">
      <c r="A4" s="240" t="s">
        <v>2</v>
      </c>
      <c r="B4" s="54" t="s">
        <v>62</v>
      </c>
      <c r="C4" s="21"/>
      <c r="D4" s="21"/>
      <c r="E4" s="21"/>
      <c r="F4" s="21"/>
      <c r="G4" s="113" t="str">
        <f>$B3</f>
        <v>Stará Bělá B</v>
      </c>
      <c r="H4" s="55">
        <v>5</v>
      </c>
      <c r="I4" s="55" t="s">
        <v>8</v>
      </c>
      <c r="J4" s="55">
        <v>21</v>
      </c>
      <c r="K4" s="105" t="str">
        <f>$B6</f>
        <v>VK Polanka C</v>
      </c>
      <c r="M4" s="240" t="s">
        <v>1</v>
      </c>
      <c r="N4" s="252" t="str">
        <f>'OČ B'!$B$3</f>
        <v>Stará Bělá B</v>
      </c>
      <c r="O4" s="34">
        <f>T3</f>
        <v>6</v>
      </c>
      <c r="P4" s="24" t="s">
        <v>8</v>
      </c>
      <c r="Q4" s="36">
        <f>R3</f>
        <v>25</v>
      </c>
      <c r="R4" s="288"/>
      <c r="S4" s="289"/>
      <c r="T4" s="290"/>
      <c r="U4" s="29">
        <f>'OČ B'!$H$13</f>
        <v>4</v>
      </c>
      <c r="V4" s="236" t="s">
        <v>8</v>
      </c>
      <c r="W4" s="31">
        <f>'OČ B'!$J$13</f>
        <v>17</v>
      </c>
      <c r="X4" s="29">
        <f>'OČ B'!$J$15</f>
        <v>19</v>
      </c>
      <c r="Y4" s="256" t="s">
        <v>8</v>
      </c>
      <c r="Z4" s="31">
        <f>'OČ B'!$H$15</f>
        <v>14</v>
      </c>
      <c r="AA4" s="29">
        <f>'OČ B'!$H$4</f>
        <v>5</v>
      </c>
      <c r="AB4" s="256" t="s">
        <v>8</v>
      </c>
      <c r="AC4" s="31">
        <f>'OČ B'!$J$4</f>
        <v>21</v>
      </c>
      <c r="AD4" s="29">
        <f>'OČ B'!$H$9</f>
        <v>3</v>
      </c>
      <c r="AE4" s="256" t="s">
        <v>8</v>
      </c>
      <c r="AF4" s="31">
        <f>'OČ B'!$J$9</f>
        <v>22</v>
      </c>
      <c r="AG4" s="258">
        <f t="shared" ref="AG4:AG8" si="0">SUM(IF(O4&gt;Q4,1,0),IF(R4&gt;T4,1,0),IF(U4&gt;W4,1,0),IF(X4&gt;Z4,1,0),IF(AA4&gt;AC4,1,0),IF(AD4&gt;AF4,1,0))</f>
        <v>1</v>
      </c>
      <c r="AH4" s="254">
        <f t="shared" ref="AH4:AH8" si="1">_xlfn.RANK.EQ(AI4,$AI$3:$AI$8)</f>
        <v>6</v>
      </c>
      <c r="AI4" s="93">
        <f t="shared" ref="AI4:AI8" si="2">1000*AG4+AM4</f>
        <v>1000.3737373737374</v>
      </c>
      <c r="AJ4" s="236">
        <f t="shared" ref="AJ4:AJ8" si="3">O4+R4+U4+X4+AA4+AD4</f>
        <v>37</v>
      </c>
      <c r="AK4" s="236" t="s">
        <v>8</v>
      </c>
      <c r="AL4" s="236">
        <f t="shared" ref="AL4:AL8" si="4">Q4+T4+W4+Z4+AC4+AF4</f>
        <v>99</v>
      </c>
      <c r="AM4" s="243">
        <f t="shared" ref="AM4:AM8" si="5">AJ4/AL4</f>
        <v>0.37373737373737376</v>
      </c>
    </row>
    <row r="5" spans="1:39" ht="20.100000000000001" customHeight="1" x14ac:dyDescent="0.25">
      <c r="A5" s="240" t="s">
        <v>3</v>
      </c>
      <c r="B5" s="54" t="s">
        <v>22</v>
      </c>
      <c r="C5" s="21"/>
      <c r="D5" s="21"/>
      <c r="E5" s="21"/>
      <c r="F5" s="21"/>
      <c r="G5" s="240" t="str">
        <f>$B7</f>
        <v>VK Polanka D</v>
      </c>
      <c r="H5" s="55">
        <v>19</v>
      </c>
      <c r="I5" s="8" t="s">
        <v>8</v>
      </c>
      <c r="J5" s="55">
        <v>3</v>
      </c>
      <c r="K5" s="241" t="str">
        <f>$B5</f>
        <v>VK Raškovice A</v>
      </c>
      <c r="M5" s="240" t="s">
        <v>2</v>
      </c>
      <c r="N5" s="252" t="str">
        <f>'OČ B'!$B$4</f>
        <v>Vratimov B</v>
      </c>
      <c r="O5" s="34">
        <f>W3</f>
        <v>13</v>
      </c>
      <c r="P5" s="35" t="s">
        <v>8</v>
      </c>
      <c r="Q5" s="36">
        <f>U3</f>
        <v>2</v>
      </c>
      <c r="R5" s="34">
        <f>W4</f>
        <v>17</v>
      </c>
      <c r="S5" s="24" t="s">
        <v>8</v>
      </c>
      <c r="T5" s="36">
        <f>U4</f>
        <v>4</v>
      </c>
      <c r="U5" s="288"/>
      <c r="V5" s="289"/>
      <c r="W5" s="290"/>
      <c r="X5" s="29">
        <f>'OČ B'!$H$3</f>
        <v>18</v>
      </c>
      <c r="Y5" s="236" t="s">
        <v>8</v>
      </c>
      <c r="Z5" s="31">
        <f>'OČ B'!$J$3</f>
        <v>7</v>
      </c>
      <c r="AA5" s="29">
        <f>'OČ B'!$J$6</f>
        <v>6</v>
      </c>
      <c r="AB5" s="256" t="s">
        <v>8</v>
      </c>
      <c r="AC5" s="31">
        <f>'OČ B'!$H$6</f>
        <v>10</v>
      </c>
      <c r="AD5" s="29">
        <f>'OČ B'!$H$16</f>
        <v>5</v>
      </c>
      <c r="AE5" s="256" t="s">
        <v>8</v>
      </c>
      <c r="AF5" s="31">
        <f>'OČ B'!$J$16</f>
        <v>11</v>
      </c>
      <c r="AG5" s="258">
        <f t="shared" si="0"/>
        <v>3</v>
      </c>
      <c r="AH5" s="254">
        <f t="shared" si="1"/>
        <v>3</v>
      </c>
      <c r="AI5" s="93">
        <f t="shared" si="2"/>
        <v>3001.7352941176468</v>
      </c>
      <c r="AJ5" s="236">
        <f t="shared" si="3"/>
        <v>59</v>
      </c>
      <c r="AK5" s="236" t="s">
        <v>8</v>
      </c>
      <c r="AL5" s="236">
        <f t="shared" si="4"/>
        <v>34</v>
      </c>
      <c r="AM5" s="243">
        <f t="shared" si="5"/>
        <v>1.7352941176470589</v>
      </c>
    </row>
    <row r="6" spans="1:39" ht="20.100000000000001" customHeight="1" x14ac:dyDescent="0.2">
      <c r="A6" s="240" t="s">
        <v>4</v>
      </c>
      <c r="B6" s="54" t="s">
        <v>47</v>
      </c>
      <c r="C6" s="21"/>
      <c r="D6" s="21"/>
      <c r="E6" s="21"/>
      <c r="F6" s="21"/>
      <c r="G6" s="240" t="str">
        <f>$B6</f>
        <v>VK Polanka C</v>
      </c>
      <c r="H6" s="55">
        <v>10</v>
      </c>
      <c r="I6" s="8" t="s">
        <v>8</v>
      </c>
      <c r="J6" s="55">
        <v>6</v>
      </c>
      <c r="K6" s="241" t="str">
        <f>$B4</f>
        <v>Vratimov B</v>
      </c>
      <c r="M6" s="240" t="s">
        <v>3</v>
      </c>
      <c r="N6" s="252" t="str">
        <f>'OČ B'!$B$5</f>
        <v>VK Raškovice A</v>
      </c>
      <c r="O6" s="34">
        <f>Z3</f>
        <v>15</v>
      </c>
      <c r="P6" s="35" t="s">
        <v>8</v>
      </c>
      <c r="Q6" s="36">
        <f>X3</f>
        <v>10</v>
      </c>
      <c r="R6" s="34">
        <f>Z4</f>
        <v>14</v>
      </c>
      <c r="S6" s="35" t="s">
        <v>8</v>
      </c>
      <c r="T6" s="36">
        <f>X4</f>
        <v>19</v>
      </c>
      <c r="U6" s="34">
        <f>Z5</f>
        <v>7</v>
      </c>
      <c r="V6" s="24" t="s">
        <v>8</v>
      </c>
      <c r="W6" s="36">
        <f>X5</f>
        <v>18</v>
      </c>
      <c r="X6" s="288"/>
      <c r="Y6" s="289"/>
      <c r="Z6" s="290"/>
      <c r="AA6" s="29">
        <f>'OČ B'!$H$8</f>
        <v>8</v>
      </c>
      <c r="AB6" s="236" t="s">
        <v>8</v>
      </c>
      <c r="AC6" s="31">
        <f>'OČ B'!$J$8</f>
        <v>13</v>
      </c>
      <c r="AD6" s="29">
        <f>'OČ B'!$J$5</f>
        <v>3</v>
      </c>
      <c r="AE6" s="256" t="s">
        <v>8</v>
      </c>
      <c r="AF6" s="31">
        <f>'OČ B'!$H$5</f>
        <v>19</v>
      </c>
      <c r="AG6" s="258">
        <f t="shared" si="0"/>
        <v>1</v>
      </c>
      <c r="AH6" s="254">
        <f t="shared" si="1"/>
        <v>5</v>
      </c>
      <c r="AI6" s="93">
        <f t="shared" si="2"/>
        <v>1000.5949367088608</v>
      </c>
      <c r="AJ6" s="236">
        <f t="shared" si="3"/>
        <v>47</v>
      </c>
      <c r="AK6" s="236" t="s">
        <v>8</v>
      </c>
      <c r="AL6" s="236">
        <f t="shared" si="4"/>
        <v>79</v>
      </c>
      <c r="AM6" s="243">
        <f t="shared" si="5"/>
        <v>0.59493670886075944</v>
      </c>
    </row>
    <row r="7" spans="1:39" ht="20.100000000000001" customHeight="1" thickBot="1" x14ac:dyDescent="0.25">
      <c r="A7" s="235" t="s">
        <v>5</v>
      </c>
      <c r="B7" s="61" t="s">
        <v>48</v>
      </c>
      <c r="C7" s="21"/>
      <c r="D7" s="21"/>
      <c r="E7" s="21"/>
      <c r="F7" s="21"/>
      <c r="G7" s="240" t="str">
        <f>$B2</f>
        <v>Kučery A</v>
      </c>
      <c r="H7" s="55">
        <v>25</v>
      </c>
      <c r="I7" s="8" t="s">
        <v>8</v>
      </c>
      <c r="J7" s="55">
        <v>6</v>
      </c>
      <c r="K7" s="241" t="str">
        <f>$B3</f>
        <v>Stará Bělá B</v>
      </c>
      <c r="M7" s="240" t="s">
        <v>4</v>
      </c>
      <c r="N7" s="252" t="str">
        <f>'OČ B'!$B$6</f>
        <v>VK Polanka C</v>
      </c>
      <c r="O7" s="34">
        <f>AC3</f>
        <v>10</v>
      </c>
      <c r="P7" s="35" t="s">
        <v>8</v>
      </c>
      <c r="Q7" s="36">
        <f>AA3</f>
        <v>5</v>
      </c>
      <c r="R7" s="34">
        <f>AC4</f>
        <v>21</v>
      </c>
      <c r="S7" s="35" t="s">
        <v>8</v>
      </c>
      <c r="T7" s="36">
        <f>AA4</f>
        <v>5</v>
      </c>
      <c r="U7" s="34">
        <f>AC5</f>
        <v>10</v>
      </c>
      <c r="V7" s="35" t="s">
        <v>8</v>
      </c>
      <c r="W7" s="36">
        <f>AA5</f>
        <v>6</v>
      </c>
      <c r="X7" s="34">
        <f>AC6</f>
        <v>13</v>
      </c>
      <c r="Y7" s="24" t="s">
        <v>8</v>
      </c>
      <c r="Z7" s="36">
        <f>AA6</f>
        <v>8</v>
      </c>
      <c r="AA7" s="288"/>
      <c r="AB7" s="289"/>
      <c r="AC7" s="290"/>
      <c r="AD7" s="29">
        <f>'OČ B'!$J$11</f>
        <v>7</v>
      </c>
      <c r="AE7" s="236" t="s">
        <v>8</v>
      </c>
      <c r="AF7" s="31">
        <f>'OČ B'!$H$11</f>
        <v>9</v>
      </c>
      <c r="AG7" s="258">
        <f t="shared" si="0"/>
        <v>4</v>
      </c>
      <c r="AH7" s="254">
        <f t="shared" si="1"/>
        <v>2</v>
      </c>
      <c r="AI7" s="93">
        <f t="shared" si="2"/>
        <v>4001.848484848485</v>
      </c>
      <c r="AJ7" s="236">
        <f t="shared" si="3"/>
        <v>61</v>
      </c>
      <c r="AK7" s="236" t="s">
        <v>8</v>
      </c>
      <c r="AL7" s="236">
        <f t="shared" si="4"/>
        <v>33</v>
      </c>
      <c r="AM7" s="243">
        <f t="shared" si="5"/>
        <v>1.8484848484848484</v>
      </c>
    </row>
    <row r="8" spans="1:39" ht="20.100000000000001" customHeight="1" thickBot="1" x14ac:dyDescent="0.25">
      <c r="B8" s="21"/>
      <c r="C8" s="21"/>
      <c r="D8" s="21"/>
      <c r="E8" s="21"/>
      <c r="F8" s="21"/>
      <c r="G8" s="113" t="str">
        <f>$B5</f>
        <v>VK Raškovice A</v>
      </c>
      <c r="H8" s="55">
        <v>8</v>
      </c>
      <c r="I8" s="55" t="s">
        <v>8</v>
      </c>
      <c r="J8" s="55">
        <v>13</v>
      </c>
      <c r="K8" s="105" t="str">
        <f>$B6</f>
        <v>VK Polanka C</v>
      </c>
      <c r="M8" s="235" t="s">
        <v>5</v>
      </c>
      <c r="N8" s="248" t="str">
        <f>'OČ B'!$B$7</f>
        <v>VK Polanka D</v>
      </c>
      <c r="O8" s="39">
        <f>AF3</f>
        <v>8</v>
      </c>
      <c r="P8" s="40" t="s">
        <v>8</v>
      </c>
      <c r="Q8" s="41">
        <f>AD3</f>
        <v>5</v>
      </c>
      <c r="R8" s="39">
        <f>AF4</f>
        <v>22</v>
      </c>
      <c r="S8" s="40" t="s">
        <v>8</v>
      </c>
      <c r="T8" s="41">
        <f>AD4</f>
        <v>3</v>
      </c>
      <c r="U8" s="39">
        <f>AF5</f>
        <v>11</v>
      </c>
      <c r="V8" s="40" t="s">
        <v>8</v>
      </c>
      <c r="W8" s="41">
        <f>AD5</f>
        <v>5</v>
      </c>
      <c r="X8" s="39">
        <f>AF6</f>
        <v>19</v>
      </c>
      <c r="Y8" s="40" t="s">
        <v>8</v>
      </c>
      <c r="Z8" s="41">
        <f>AD6</f>
        <v>3</v>
      </c>
      <c r="AA8" s="39">
        <f>AF7</f>
        <v>9</v>
      </c>
      <c r="AB8" s="42" t="s">
        <v>8</v>
      </c>
      <c r="AC8" s="41">
        <f>AD7</f>
        <v>7</v>
      </c>
      <c r="AD8" s="278"/>
      <c r="AE8" s="279"/>
      <c r="AF8" s="280"/>
      <c r="AG8" s="261">
        <f t="shared" si="0"/>
        <v>5</v>
      </c>
      <c r="AH8" s="255">
        <f t="shared" si="1"/>
        <v>1</v>
      </c>
      <c r="AI8" s="93">
        <f t="shared" si="2"/>
        <v>5003</v>
      </c>
      <c r="AJ8" s="259">
        <f t="shared" si="3"/>
        <v>69</v>
      </c>
      <c r="AK8" s="259" t="s">
        <v>8</v>
      </c>
      <c r="AL8" s="259">
        <f t="shared" si="4"/>
        <v>23</v>
      </c>
      <c r="AM8" s="260">
        <f t="shared" si="5"/>
        <v>3</v>
      </c>
    </row>
    <row r="9" spans="1:39" ht="20.100000000000001" customHeight="1" x14ac:dyDescent="0.2">
      <c r="B9" s="21"/>
      <c r="C9" s="21"/>
      <c r="D9" s="21"/>
      <c r="E9" s="21"/>
      <c r="F9" s="21"/>
      <c r="G9" s="113" t="str">
        <f>$B3</f>
        <v>Stará Bělá B</v>
      </c>
      <c r="H9" s="55">
        <v>3</v>
      </c>
      <c r="I9" s="55" t="s">
        <v>8</v>
      </c>
      <c r="J9" s="55">
        <v>22</v>
      </c>
      <c r="K9" s="105" t="str">
        <f>$B7</f>
        <v>VK Polanka D</v>
      </c>
    </row>
    <row r="10" spans="1:39" ht="20.100000000000001" customHeight="1" x14ac:dyDescent="0.2">
      <c r="B10" s="21"/>
      <c r="C10" s="21"/>
      <c r="D10" s="21"/>
      <c r="E10" s="21"/>
      <c r="F10" s="21"/>
      <c r="G10" s="113" t="str">
        <f>$B4</f>
        <v>Vratimov B</v>
      </c>
      <c r="H10" s="55">
        <v>13</v>
      </c>
      <c r="I10" s="55" t="s">
        <v>8</v>
      </c>
      <c r="J10" s="55">
        <v>2</v>
      </c>
      <c r="K10" s="105" t="str">
        <f>$B2</f>
        <v>Kučery A</v>
      </c>
    </row>
    <row r="11" spans="1:39" ht="20.100000000000001" customHeight="1" x14ac:dyDescent="0.2">
      <c r="B11" s="21"/>
      <c r="C11" s="21"/>
      <c r="D11" s="21"/>
      <c r="E11" s="21"/>
      <c r="F11" s="21"/>
      <c r="G11" s="240" t="str">
        <f>$B7</f>
        <v>VK Polanka D</v>
      </c>
      <c r="H11" s="55">
        <v>9</v>
      </c>
      <c r="I11" s="8" t="s">
        <v>8</v>
      </c>
      <c r="J11" s="55">
        <v>7</v>
      </c>
      <c r="K11" s="241" t="str">
        <f>$B6</f>
        <v>VK Polanka C</v>
      </c>
    </row>
    <row r="12" spans="1:39" ht="20.100000000000001" customHeight="1" x14ac:dyDescent="0.2">
      <c r="B12" s="21"/>
      <c r="C12" s="21"/>
      <c r="D12" s="21"/>
      <c r="E12" s="21"/>
      <c r="F12" s="21"/>
      <c r="G12" s="240" t="str">
        <f>$B2</f>
        <v>Kučery A</v>
      </c>
      <c r="H12" s="55">
        <v>10</v>
      </c>
      <c r="I12" s="8" t="s">
        <v>8</v>
      </c>
      <c r="J12" s="55">
        <v>15</v>
      </c>
      <c r="K12" s="241" t="str">
        <f>$B5</f>
        <v>VK Raškovice A</v>
      </c>
    </row>
    <row r="13" spans="1:39" ht="20.100000000000001" customHeight="1" x14ac:dyDescent="0.2">
      <c r="B13" s="21"/>
      <c r="C13" s="21"/>
      <c r="D13" s="21"/>
      <c r="E13" s="21"/>
      <c r="F13" s="21"/>
      <c r="G13" s="240" t="str">
        <f>$B3</f>
        <v>Stará Bělá B</v>
      </c>
      <c r="H13" s="55">
        <v>4</v>
      </c>
      <c r="I13" s="8" t="s">
        <v>8</v>
      </c>
      <c r="J13" s="55">
        <v>17</v>
      </c>
      <c r="K13" s="241" t="str">
        <f>$B4</f>
        <v>Vratimov B</v>
      </c>
    </row>
    <row r="14" spans="1:39" ht="20.100000000000001" customHeight="1" x14ac:dyDescent="0.2">
      <c r="B14" s="21"/>
      <c r="C14" s="21"/>
      <c r="D14" s="21"/>
      <c r="E14" s="21"/>
      <c r="F14" s="21"/>
      <c r="G14" s="113" t="str">
        <f>$B6</f>
        <v>VK Polanka C</v>
      </c>
      <c r="H14" s="55">
        <v>10</v>
      </c>
      <c r="I14" s="55" t="s">
        <v>8</v>
      </c>
      <c r="J14" s="55">
        <v>5</v>
      </c>
      <c r="K14" s="105" t="str">
        <f>$B2</f>
        <v>Kučery A</v>
      </c>
    </row>
    <row r="15" spans="1:39" ht="20.100000000000001" customHeight="1" x14ac:dyDescent="0.2">
      <c r="B15" s="21"/>
      <c r="C15" s="21"/>
      <c r="D15" s="21"/>
      <c r="E15" s="21"/>
      <c r="F15" s="21"/>
      <c r="G15" s="113" t="str">
        <f>$B5</f>
        <v>VK Raškovice A</v>
      </c>
      <c r="H15" s="55">
        <v>14</v>
      </c>
      <c r="I15" s="55" t="s">
        <v>8</v>
      </c>
      <c r="J15" s="55">
        <v>19</v>
      </c>
      <c r="K15" s="105" t="str">
        <f>$B3</f>
        <v>Stará Bělá B</v>
      </c>
    </row>
    <row r="16" spans="1:39" ht="20.100000000000001" customHeight="1" thickBot="1" x14ac:dyDescent="0.25">
      <c r="B16" s="21"/>
      <c r="C16" s="21"/>
      <c r="D16" s="21"/>
      <c r="E16" s="21"/>
      <c r="F16" s="21"/>
      <c r="G16" s="109" t="str">
        <f>$B4</f>
        <v>Vratimov B</v>
      </c>
      <c r="H16" s="64">
        <v>5</v>
      </c>
      <c r="I16" s="64" t="s">
        <v>8</v>
      </c>
      <c r="J16" s="110">
        <v>11</v>
      </c>
      <c r="K16" s="111" t="str">
        <f>$B7</f>
        <v>VK Polanka D</v>
      </c>
    </row>
  </sheetData>
  <mergeCells count="24">
    <mergeCell ref="O3:Q3"/>
    <mergeCell ref="R4:T4"/>
    <mergeCell ref="U5:W5"/>
    <mergeCell ref="X6:Z6"/>
    <mergeCell ref="AA7:AC7"/>
    <mergeCell ref="AD8:AF8"/>
    <mergeCell ref="AA1:AC1"/>
    <mergeCell ref="AD1:AF1"/>
    <mergeCell ref="AG1:AG2"/>
    <mergeCell ref="AH1:AH2"/>
    <mergeCell ref="AI1:AI2"/>
    <mergeCell ref="AJ1:AM2"/>
    <mergeCell ref="AA2:AC2"/>
    <mergeCell ref="AD2:AF2"/>
    <mergeCell ref="A1:K1"/>
    <mergeCell ref="M1:N2"/>
    <mergeCell ref="O1:Q1"/>
    <mergeCell ref="R1:T1"/>
    <mergeCell ref="U1:W1"/>
    <mergeCell ref="X1:Z1"/>
    <mergeCell ref="O2:Q2"/>
    <mergeCell ref="R2:T2"/>
    <mergeCell ref="U2:W2"/>
    <mergeCell ref="X2:Z2"/>
  </mergeCells>
  <printOptions horizontalCentered="1"/>
  <pageMargins left="0.54" right="0.48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11"/>
  <sheetViews>
    <sheetView zoomScaleNormal="100" workbookViewId="0">
      <selection activeCell="A17" sqref="A17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50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25</v>
      </c>
      <c r="C2" s="21"/>
      <c r="D2" s="21"/>
      <c r="E2" s="21"/>
      <c r="G2" s="262" t="str">
        <f>$B3</f>
        <v>Vřesina A</v>
      </c>
      <c r="H2" s="51">
        <v>14</v>
      </c>
      <c r="I2" s="231" t="s">
        <v>8</v>
      </c>
      <c r="J2" s="99">
        <v>8</v>
      </c>
      <c r="K2" s="232" t="str">
        <f>$B6</f>
        <v>VK Polanka E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PORG A</v>
      </c>
      <c r="Y2" s="267"/>
      <c r="Z2" s="268"/>
      <c r="AA2" s="269" t="str">
        <f>W4</f>
        <v>Vřesina A</v>
      </c>
      <c r="AB2" s="267"/>
      <c r="AC2" s="268"/>
      <c r="AD2" s="269" t="str">
        <f>W5</f>
        <v>Škarvady A</v>
      </c>
      <c r="AE2" s="267"/>
      <c r="AF2" s="268"/>
      <c r="AG2" s="269" t="str">
        <f>W6</f>
        <v>Komenského A</v>
      </c>
      <c r="AH2" s="267"/>
      <c r="AI2" s="268"/>
      <c r="AJ2" s="269" t="str">
        <f>W7</f>
        <v>VK Polanka E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240" t="s">
        <v>1</v>
      </c>
      <c r="B3" s="54" t="s">
        <v>51</v>
      </c>
      <c r="C3" s="21"/>
      <c r="D3" s="21"/>
      <c r="E3" s="21"/>
      <c r="G3" s="103" t="str">
        <f>$B4</f>
        <v>Škarvady A</v>
      </c>
      <c r="H3" s="55">
        <v>11</v>
      </c>
      <c r="I3" s="55" t="s">
        <v>8</v>
      </c>
      <c r="J3" s="104">
        <v>19</v>
      </c>
      <c r="K3" s="105" t="str">
        <f>$B5</f>
        <v>Komenského A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'OČ C'!$B$2</f>
        <v>PORG A</v>
      </c>
      <c r="X3" s="320"/>
      <c r="Y3" s="321"/>
      <c r="Z3" s="322"/>
      <c r="AA3" s="251">
        <f>'OČ C'!$H$5</f>
        <v>10</v>
      </c>
      <c r="AB3" s="237" t="s">
        <v>8</v>
      </c>
      <c r="AC3" s="17">
        <f>'OČ C'!$J$5</f>
        <v>6</v>
      </c>
      <c r="AD3" s="251">
        <f>'OČ C'!$J$6</f>
        <v>18</v>
      </c>
      <c r="AE3" s="237" t="s">
        <v>8</v>
      </c>
      <c r="AF3" s="17">
        <f>'OČ C'!$H$6</f>
        <v>3</v>
      </c>
      <c r="AG3" s="251">
        <f>'OČ C'!$H$8</f>
        <v>11</v>
      </c>
      <c r="AH3" s="237" t="s">
        <v>8</v>
      </c>
      <c r="AI3" s="17">
        <f>'OČ C'!$J$8</f>
        <v>5</v>
      </c>
      <c r="AJ3" s="251">
        <f>'OČ C'!$J$11</f>
        <v>7</v>
      </c>
      <c r="AK3" s="237" t="s">
        <v>8</v>
      </c>
      <c r="AL3" s="17">
        <f>'OČ C'!$H$11</f>
        <v>5</v>
      </c>
      <c r="AM3" s="126">
        <f>SUM(IF(X3&gt;Z3,1,0),IF(AA3&gt;AC3,1,0),IF(AD3&gt;AF3,1,0),IF(AG3&gt;AI3,1,0),IF(AJ3&gt;AL3,1,0))</f>
        <v>4</v>
      </c>
      <c r="AN3" s="242">
        <f>_xlfn.RANK.EQ(AO3,$AO$3:$AO$7)</f>
        <v>1</v>
      </c>
      <c r="AO3" s="19">
        <f>1000*AM3+AS3</f>
        <v>4002.4210526315787</v>
      </c>
      <c r="AP3" s="237">
        <f>X3+AA3+AD3+AG3+AJ3</f>
        <v>46</v>
      </c>
      <c r="AQ3" s="237" t="s">
        <v>8</v>
      </c>
      <c r="AR3" s="237">
        <f>AC3+AF3+AI3+AL3+Z3</f>
        <v>19</v>
      </c>
      <c r="AS3" s="244">
        <f>AP3/AR3</f>
        <v>2.4210526315789473</v>
      </c>
    </row>
    <row r="4" spans="1:45" ht="20.100000000000001" customHeight="1" x14ac:dyDescent="0.3">
      <c r="A4" s="240" t="s">
        <v>2</v>
      </c>
      <c r="B4" s="54" t="s">
        <v>37</v>
      </c>
      <c r="C4" s="21"/>
      <c r="D4" s="21"/>
      <c r="E4" s="21"/>
      <c r="G4" s="103" t="str">
        <f>$B6</f>
        <v>VK Polanka E</v>
      </c>
      <c r="H4" s="55">
        <v>19</v>
      </c>
      <c r="I4" s="55" t="s">
        <v>8</v>
      </c>
      <c r="J4" s="104">
        <v>7</v>
      </c>
      <c r="K4" s="105" t="str">
        <f>$B4</f>
        <v>Škarvady A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'OČ C'!$B$3</f>
        <v>Vřesina A</v>
      </c>
      <c r="X4" s="34">
        <f>AC3</f>
        <v>6</v>
      </c>
      <c r="Y4" s="35" t="s">
        <v>8</v>
      </c>
      <c r="Z4" s="36">
        <f>AA3</f>
        <v>10</v>
      </c>
      <c r="AA4" s="323"/>
      <c r="AB4" s="324"/>
      <c r="AC4" s="325"/>
      <c r="AD4" s="29">
        <f>'OČ C'!$H$9</f>
        <v>16</v>
      </c>
      <c r="AE4" s="256" t="s">
        <v>8</v>
      </c>
      <c r="AF4" s="31">
        <f>'OČ C'!$J$9</f>
        <v>7</v>
      </c>
      <c r="AG4" s="29">
        <f>'OČ C'!$J$10</f>
        <v>14</v>
      </c>
      <c r="AH4" s="256" t="s">
        <v>8</v>
      </c>
      <c r="AI4" s="31">
        <f>'OČ C'!$H$10</f>
        <v>6</v>
      </c>
      <c r="AJ4" s="29">
        <f>'OČ C'!$H$2</f>
        <v>14</v>
      </c>
      <c r="AK4" s="256" t="s">
        <v>8</v>
      </c>
      <c r="AL4" s="31">
        <f>'OČ C'!$J$2</f>
        <v>8</v>
      </c>
      <c r="AM4" s="62">
        <f t="shared" ref="AM4:AM7" si="0">SUM(IF(X4&gt;Z4,1,0),IF(AA4&gt;AC4,1,0),IF(AD4&gt;AF4,1,0),IF(AG4&gt;AI4,1,0),IF(AJ4&gt;AL4,1,0))</f>
        <v>3</v>
      </c>
      <c r="AN4" s="242">
        <f t="shared" ref="AN4:AN7" si="1">_xlfn.RANK.EQ(AO4,$AO$3:$AO$7)</f>
        <v>2</v>
      </c>
      <c r="AO4" s="19">
        <f t="shared" ref="AO4:AO7" si="2">1000*AM4+AS4</f>
        <v>3001.6129032258063</v>
      </c>
      <c r="AP4" s="256">
        <f t="shared" ref="AP4:AP7" si="3">X4+AA4+AD4+AG4+AJ4</f>
        <v>50</v>
      </c>
      <c r="AQ4" s="256" t="s">
        <v>8</v>
      </c>
      <c r="AR4" s="256">
        <f t="shared" ref="AR4:AR7" si="4">AC4+AF4+AI4+AL4+Z4</f>
        <v>31</v>
      </c>
      <c r="AS4" s="257">
        <f t="shared" ref="AS4:AS7" si="5">AP4/AR4</f>
        <v>1.6129032258064515</v>
      </c>
    </row>
    <row r="5" spans="1:45" ht="20.100000000000001" customHeight="1" x14ac:dyDescent="0.3">
      <c r="A5" s="240" t="s">
        <v>3</v>
      </c>
      <c r="B5" s="54" t="s">
        <v>26</v>
      </c>
      <c r="C5" s="21"/>
      <c r="D5" s="21"/>
      <c r="E5" s="21"/>
      <c r="G5" s="73" t="str">
        <f>$B2</f>
        <v>PORG A</v>
      </c>
      <c r="H5" s="55">
        <v>10</v>
      </c>
      <c r="I5" s="8" t="s">
        <v>8</v>
      </c>
      <c r="J5" s="104">
        <v>6</v>
      </c>
      <c r="K5" s="241" t="str">
        <f>$B3</f>
        <v>Vřesina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'OČ C'!$B$4</f>
        <v>Škarvady A</v>
      </c>
      <c r="X5" s="34">
        <f>AF3</f>
        <v>3</v>
      </c>
      <c r="Y5" s="35" t="s">
        <v>8</v>
      </c>
      <c r="Z5" s="36">
        <f>AD3</f>
        <v>18</v>
      </c>
      <c r="AA5" s="34">
        <f>AF4</f>
        <v>7</v>
      </c>
      <c r="AB5" s="35" t="s">
        <v>8</v>
      </c>
      <c r="AC5" s="36">
        <f>AD4</f>
        <v>16</v>
      </c>
      <c r="AD5" s="323"/>
      <c r="AE5" s="324"/>
      <c r="AF5" s="325"/>
      <c r="AG5" s="29">
        <f>'OČ C'!$H$3</f>
        <v>11</v>
      </c>
      <c r="AH5" s="256" t="s">
        <v>8</v>
      </c>
      <c r="AI5" s="31">
        <f>'OČ C'!$J$3</f>
        <v>19</v>
      </c>
      <c r="AJ5" s="29">
        <f>'OČ C'!$J$4</f>
        <v>7</v>
      </c>
      <c r="AK5" s="256" t="s">
        <v>8</v>
      </c>
      <c r="AL5" s="31">
        <f>'OČ C'!$H$4</f>
        <v>19</v>
      </c>
      <c r="AM5" s="62">
        <f t="shared" si="0"/>
        <v>0</v>
      </c>
      <c r="AN5" s="242">
        <f t="shared" si="1"/>
        <v>5</v>
      </c>
      <c r="AO5" s="19">
        <f t="shared" si="2"/>
        <v>0.3888888888888889</v>
      </c>
      <c r="AP5" s="256">
        <f t="shared" si="3"/>
        <v>28</v>
      </c>
      <c r="AQ5" s="256" t="s">
        <v>8</v>
      </c>
      <c r="AR5" s="256">
        <f t="shared" si="4"/>
        <v>72</v>
      </c>
      <c r="AS5" s="257">
        <f t="shared" si="5"/>
        <v>0.3888888888888889</v>
      </c>
    </row>
    <row r="6" spans="1:45" ht="20.100000000000001" customHeight="1" thickBot="1" x14ac:dyDescent="0.2">
      <c r="A6" s="235" t="s">
        <v>4</v>
      </c>
      <c r="B6" s="61" t="s">
        <v>52</v>
      </c>
      <c r="C6" s="21"/>
      <c r="D6" s="21"/>
      <c r="E6" s="21"/>
      <c r="G6" s="103" t="str">
        <f>$B4</f>
        <v>Škarvady A</v>
      </c>
      <c r="H6" s="55">
        <v>3</v>
      </c>
      <c r="I6" s="55" t="s">
        <v>8</v>
      </c>
      <c r="J6" s="104">
        <v>18</v>
      </c>
      <c r="K6" s="105" t="str">
        <f>$B2</f>
        <v>PORG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'OČ C'!$B$5</f>
        <v>Komenského A</v>
      </c>
      <c r="X6" s="34">
        <f>AI3</f>
        <v>5</v>
      </c>
      <c r="Y6" s="35" t="s">
        <v>8</v>
      </c>
      <c r="Z6" s="36">
        <f>AG3</f>
        <v>11</v>
      </c>
      <c r="AA6" s="34">
        <f>AI4</f>
        <v>6</v>
      </c>
      <c r="AB6" s="35" t="s">
        <v>8</v>
      </c>
      <c r="AC6" s="36">
        <f>AG4</f>
        <v>14</v>
      </c>
      <c r="AD6" s="34">
        <f>AI5</f>
        <v>19</v>
      </c>
      <c r="AE6" s="35" t="s">
        <v>8</v>
      </c>
      <c r="AF6" s="36">
        <f>AG5</f>
        <v>11</v>
      </c>
      <c r="AG6" s="323"/>
      <c r="AH6" s="324"/>
      <c r="AI6" s="325"/>
      <c r="AJ6" s="29">
        <f>'OČ C'!$H$7</f>
        <v>6</v>
      </c>
      <c r="AK6" s="256" t="s">
        <v>8</v>
      </c>
      <c r="AL6" s="31">
        <f>'OČ C'!$J$7</f>
        <v>19</v>
      </c>
      <c r="AM6" s="62">
        <f t="shared" si="0"/>
        <v>1</v>
      </c>
      <c r="AN6" s="242">
        <f t="shared" si="1"/>
        <v>4</v>
      </c>
      <c r="AO6" s="19">
        <f t="shared" si="2"/>
        <v>1000.6545454545454</v>
      </c>
      <c r="AP6" s="256">
        <f t="shared" si="3"/>
        <v>36</v>
      </c>
      <c r="AQ6" s="256" t="s">
        <v>8</v>
      </c>
      <c r="AR6" s="256">
        <f t="shared" si="4"/>
        <v>55</v>
      </c>
      <c r="AS6" s="257">
        <f t="shared" si="5"/>
        <v>0.65454545454545454</v>
      </c>
    </row>
    <row r="7" spans="1:45" ht="20.100000000000001" customHeight="1" thickBot="1" x14ac:dyDescent="0.2">
      <c r="G7" s="103" t="str">
        <f>$B5</f>
        <v>Komenského A</v>
      </c>
      <c r="H7" s="55">
        <v>6</v>
      </c>
      <c r="I7" s="55" t="s">
        <v>8</v>
      </c>
      <c r="J7" s="104">
        <v>19</v>
      </c>
      <c r="K7" s="105" t="str">
        <f>$B6</f>
        <v>VK Polanka E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'OČ C'!$B$6</f>
        <v>VK Polanka E</v>
      </c>
      <c r="X7" s="39">
        <f>AL3</f>
        <v>5</v>
      </c>
      <c r="Y7" s="40" t="s">
        <v>8</v>
      </c>
      <c r="Z7" s="41">
        <f>AJ3</f>
        <v>7</v>
      </c>
      <c r="AA7" s="39">
        <f>AL4</f>
        <v>8</v>
      </c>
      <c r="AB7" s="40" t="s">
        <v>8</v>
      </c>
      <c r="AC7" s="41">
        <f>AJ4</f>
        <v>14</v>
      </c>
      <c r="AD7" s="39">
        <f>AL5</f>
        <v>19</v>
      </c>
      <c r="AE7" s="40" t="s">
        <v>8</v>
      </c>
      <c r="AF7" s="41">
        <f>AJ5</f>
        <v>7</v>
      </c>
      <c r="AG7" s="39">
        <f>AL6</f>
        <v>19</v>
      </c>
      <c r="AH7" s="40" t="s">
        <v>8</v>
      </c>
      <c r="AI7" s="41">
        <f>AJ6</f>
        <v>6</v>
      </c>
      <c r="AJ7" s="326"/>
      <c r="AK7" s="327"/>
      <c r="AL7" s="328"/>
      <c r="AM7" s="95">
        <f t="shared" si="0"/>
        <v>2</v>
      </c>
      <c r="AN7" s="249">
        <f t="shared" si="1"/>
        <v>3</v>
      </c>
      <c r="AO7" s="19">
        <f t="shared" si="2"/>
        <v>2001.5</v>
      </c>
      <c r="AP7" s="259">
        <f t="shared" si="3"/>
        <v>51</v>
      </c>
      <c r="AQ7" s="259" t="s">
        <v>8</v>
      </c>
      <c r="AR7" s="259">
        <f t="shared" si="4"/>
        <v>34</v>
      </c>
      <c r="AS7" s="260">
        <f t="shared" si="5"/>
        <v>1.5</v>
      </c>
    </row>
    <row r="8" spans="1:45" ht="20.100000000000001" customHeight="1" x14ac:dyDescent="0.15">
      <c r="G8" s="73" t="str">
        <f>$B2</f>
        <v>PORG A</v>
      </c>
      <c r="H8" s="55">
        <v>11</v>
      </c>
      <c r="I8" s="8" t="s">
        <v>8</v>
      </c>
      <c r="J8" s="104">
        <v>5</v>
      </c>
      <c r="K8" s="241" t="str">
        <f>$B5</f>
        <v>Komenského A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Vřesina A</v>
      </c>
      <c r="H9" s="55">
        <v>16</v>
      </c>
      <c r="I9" s="8" t="s">
        <v>8</v>
      </c>
      <c r="J9" s="55">
        <v>7</v>
      </c>
      <c r="K9" s="241" t="str">
        <f>$B4</f>
        <v>Škarvady A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Komenského A</v>
      </c>
      <c r="H10" s="55">
        <v>6</v>
      </c>
      <c r="I10" s="55" t="s">
        <v>8</v>
      </c>
      <c r="J10" s="55">
        <v>14</v>
      </c>
      <c r="K10" s="105" t="str">
        <f>$B3</f>
        <v>Vřesina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VK Polanka E</v>
      </c>
      <c r="H11" s="64">
        <v>5</v>
      </c>
      <c r="I11" s="64" t="s">
        <v>8</v>
      </c>
      <c r="J11" s="64">
        <v>7</v>
      </c>
      <c r="K11" s="111" t="str">
        <f>$B2</f>
        <v>PORG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16"/>
  <sheetViews>
    <sheetView topLeftCell="M1" zoomScaleNormal="100" workbookViewId="0">
      <selection activeCell="AQ17" sqref="AQ17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8.4257812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12" width="9.7109375" style="247" customWidth="1"/>
    <col min="13" max="13" width="5.140625" style="247" customWidth="1"/>
    <col min="14" max="14" width="15.28515625" style="247" customWidth="1"/>
    <col min="15" max="15" width="5" style="247" customWidth="1"/>
    <col min="16" max="31" width="4.42578125" style="247" customWidth="1"/>
    <col min="32" max="32" width="5" style="247" customWidth="1"/>
    <col min="33" max="33" width="8.85546875" style="247"/>
    <col min="34" max="34" width="7.85546875" style="247" customWidth="1"/>
    <col min="35" max="35" width="9.140625" style="247" hidden="1" customWidth="1"/>
    <col min="36" max="36" width="6.28515625" style="247" customWidth="1"/>
    <col min="37" max="37" width="2" style="247" customWidth="1"/>
    <col min="38" max="38" width="6.140625" style="247" customWidth="1"/>
    <col min="39" max="39" width="11.7109375" style="46" customWidth="1"/>
    <col min="40" max="246" width="8.85546875" style="247"/>
    <col min="247" max="247" width="5.140625" style="247" customWidth="1"/>
    <col min="248" max="248" width="15.28515625" style="247" customWidth="1"/>
    <col min="249" max="249" width="5" style="247" customWidth="1"/>
    <col min="250" max="265" width="4.42578125" style="247" customWidth="1"/>
    <col min="266" max="266" width="6.42578125" style="247" customWidth="1"/>
    <col min="267" max="272" width="4.42578125" style="247" customWidth="1"/>
    <col min="273" max="274" width="8.85546875" style="247"/>
    <col min="275" max="275" width="6.28515625" style="247" customWidth="1"/>
    <col min="276" max="276" width="2" style="247" customWidth="1"/>
    <col min="277" max="277" width="6.140625" style="247" customWidth="1"/>
    <col min="278" max="502" width="8.85546875" style="247"/>
    <col min="503" max="503" width="5.140625" style="247" customWidth="1"/>
    <col min="504" max="504" width="15.28515625" style="247" customWidth="1"/>
    <col min="505" max="505" width="5" style="247" customWidth="1"/>
    <col min="506" max="521" width="4.42578125" style="247" customWidth="1"/>
    <col min="522" max="522" width="6.42578125" style="247" customWidth="1"/>
    <col min="523" max="528" width="4.42578125" style="247" customWidth="1"/>
    <col min="529" max="530" width="8.85546875" style="247"/>
    <col min="531" max="531" width="6.28515625" style="247" customWidth="1"/>
    <col min="532" max="532" width="2" style="247" customWidth="1"/>
    <col min="533" max="533" width="6.140625" style="247" customWidth="1"/>
    <col min="534" max="758" width="8.85546875" style="247"/>
    <col min="759" max="759" width="5.140625" style="247" customWidth="1"/>
    <col min="760" max="760" width="15.28515625" style="247" customWidth="1"/>
    <col min="761" max="761" width="5" style="247" customWidth="1"/>
    <col min="762" max="777" width="4.42578125" style="247" customWidth="1"/>
    <col min="778" max="778" width="6.42578125" style="247" customWidth="1"/>
    <col min="779" max="784" width="4.42578125" style="247" customWidth="1"/>
    <col min="785" max="786" width="8.85546875" style="247"/>
    <col min="787" max="787" width="6.28515625" style="247" customWidth="1"/>
    <col min="788" max="788" width="2" style="247" customWidth="1"/>
    <col min="789" max="789" width="6.140625" style="247" customWidth="1"/>
    <col min="790" max="1014" width="8.85546875" style="247"/>
    <col min="1015" max="1015" width="5.140625" style="247" customWidth="1"/>
    <col min="1016" max="1016" width="15.28515625" style="247" customWidth="1"/>
    <col min="1017" max="1017" width="5" style="247" customWidth="1"/>
    <col min="1018" max="1033" width="4.42578125" style="247" customWidth="1"/>
    <col min="1034" max="1034" width="6.42578125" style="247" customWidth="1"/>
    <col min="1035" max="1040" width="4.42578125" style="247" customWidth="1"/>
    <col min="1041" max="1042" width="8.85546875" style="247"/>
    <col min="1043" max="1043" width="6.28515625" style="247" customWidth="1"/>
    <col min="1044" max="1044" width="2" style="247" customWidth="1"/>
    <col min="1045" max="1045" width="6.140625" style="247" customWidth="1"/>
    <col min="1046" max="1270" width="8.85546875" style="247"/>
    <col min="1271" max="1271" width="5.140625" style="247" customWidth="1"/>
    <col min="1272" max="1272" width="15.28515625" style="247" customWidth="1"/>
    <col min="1273" max="1273" width="5" style="247" customWidth="1"/>
    <col min="1274" max="1289" width="4.42578125" style="247" customWidth="1"/>
    <col min="1290" max="1290" width="6.42578125" style="247" customWidth="1"/>
    <col min="1291" max="1296" width="4.42578125" style="247" customWidth="1"/>
    <col min="1297" max="1298" width="8.85546875" style="247"/>
    <col min="1299" max="1299" width="6.28515625" style="247" customWidth="1"/>
    <col min="1300" max="1300" width="2" style="247" customWidth="1"/>
    <col min="1301" max="1301" width="6.140625" style="247" customWidth="1"/>
    <col min="1302" max="1526" width="8.85546875" style="247"/>
    <col min="1527" max="1527" width="5.140625" style="247" customWidth="1"/>
    <col min="1528" max="1528" width="15.28515625" style="247" customWidth="1"/>
    <col min="1529" max="1529" width="5" style="247" customWidth="1"/>
    <col min="1530" max="1545" width="4.42578125" style="247" customWidth="1"/>
    <col min="1546" max="1546" width="6.42578125" style="247" customWidth="1"/>
    <col min="1547" max="1552" width="4.42578125" style="247" customWidth="1"/>
    <col min="1553" max="1554" width="8.85546875" style="247"/>
    <col min="1555" max="1555" width="6.28515625" style="247" customWidth="1"/>
    <col min="1556" max="1556" width="2" style="247" customWidth="1"/>
    <col min="1557" max="1557" width="6.140625" style="247" customWidth="1"/>
    <col min="1558" max="1782" width="8.85546875" style="247"/>
    <col min="1783" max="1783" width="5.140625" style="247" customWidth="1"/>
    <col min="1784" max="1784" width="15.28515625" style="247" customWidth="1"/>
    <col min="1785" max="1785" width="5" style="247" customWidth="1"/>
    <col min="1786" max="1801" width="4.42578125" style="247" customWidth="1"/>
    <col min="1802" max="1802" width="6.42578125" style="247" customWidth="1"/>
    <col min="1803" max="1808" width="4.42578125" style="247" customWidth="1"/>
    <col min="1809" max="1810" width="8.85546875" style="247"/>
    <col min="1811" max="1811" width="6.28515625" style="247" customWidth="1"/>
    <col min="1812" max="1812" width="2" style="247" customWidth="1"/>
    <col min="1813" max="1813" width="6.140625" style="247" customWidth="1"/>
    <col min="1814" max="2038" width="8.85546875" style="247"/>
    <col min="2039" max="2039" width="5.140625" style="247" customWidth="1"/>
    <col min="2040" max="2040" width="15.28515625" style="247" customWidth="1"/>
    <col min="2041" max="2041" width="5" style="247" customWidth="1"/>
    <col min="2042" max="2057" width="4.42578125" style="247" customWidth="1"/>
    <col min="2058" max="2058" width="6.42578125" style="247" customWidth="1"/>
    <col min="2059" max="2064" width="4.42578125" style="247" customWidth="1"/>
    <col min="2065" max="2066" width="8.85546875" style="247"/>
    <col min="2067" max="2067" width="6.28515625" style="247" customWidth="1"/>
    <col min="2068" max="2068" width="2" style="247" customWidth="1"/>
    <col min="2069" max="2069" width="6.140625" style="247" customWidth="1"/>
    <col min="2070" max="2294" width="8.85546875" style="247"/>
    <col min="2295" max="2295" width="5.140625" style="247" customWidth="1"/>
    <col min="2296" max="2296" width="15.28515625" style="247" customWidth="1"/>
    <col min="2297" max="2297" width="5" style="247" customWidth="1"/>
    <col min="2298" max="2313" width="4.42578125" style="247" customWidth="1"/>
    <col min="2314" max="2314" width="6.42578125" style="247" customWidth="1"/>
    <col min="2315" max="2320" width="4.42578125" style="247" customWidth="1"/>
    <col min="2321" max="2322" width="8.85546875" style="247"/>
    <col min="2323" max="2323" width="6.28515625" style="247" customWidth="1"/>
    <col min="2324" max="2324" width="2" style="247" customWidth="1"/>
    <col min="2325" max="2325" width="6.140625" style="247" customWidth="1"/>
    <col min="2326" max="2550" width="8.85546875" style="247"/>
    <col min="2551" max="2551" width="5.140625" style="247" customWidth="1"/>
    <col min="2552" max="2552" width="15.28515625" style="247" customWidth="1"/>
    <col min="2553" max="2553" width="5" style="247" customWidth="1"/>
    <col min="2554" max="2569" width="4.42578125" style="247" customWidth="1"/>
    <col min="2570" max="2570" width="6.42578125" style="247" customWidth="1"/>
    <col min="2571" max="2576" width="4.42578125" style="247" customWidth="1"/>
    <col min="2577" max="2578" width="8.85546875" style="247"/>
    <col min="2579" max="2579" width="6.28515625" style="247" customWidth="1"/>
    <col min="2580" max="2580" width="2" style="247" customWidth="1"/>
    <col min="2581" max="2581" width="6.140625" style="247" customWidth="1"/>
    <col min="2582" max="2806" width="8.85546875" style="247"/>
    <col min="2807" max="2807" width="5.140625" style="247" customWidth="1"/>
    <col min="2808" max="2808" width="15.28515625" style="247" customWidth="1"/>
    <col min="2809" max="2809" width="5" style="247" customWidth="1"/>
    <col min="2810" max="2825" width="4.42578125" style="247" customWidth="1"/>
    <col min="2826" max="2826" width="6.42578125" style="247" customWidth="1"/>
    <col min="2827" max="2832" width="4.42578125" style="247" customWidth="1"/>
    <col min="2833" max="2834" width="8.85546875" style="247"/>
    <col min="2835" max="2835" width="6.28515625" style="247" customWidth="1"/>
    <col min="2836" max="2836" width="2" style="247" customWidth="1"/>
    <col min="2837" max="2837" width="6.140625" style="247" customWidth="1"/>
    <col min="2838" max="3062" width="8.85546875" style="247"/>
    <col min="3063" max="3063" width="5.140625" style="247" customWidth="1"/>
    <col min="3064" max="3064" width="15.28515625" style="247" customWidth="1"/>
    <col min="3065" max="3065" width="5" style="247" customWidth="1"/>
    <col min="3066" max="3081" width="4.42578125" style="247" customWidth="1"/>
    <col min="3082" max="3082" width="6.42578125" style="247" customWidth="1"/>
    <col min="3083" max="3088" width="4.42578125" style="247" customWidth="1"/>
    <col min="3089" max="3090" width="8.85546875" style="247"/>
    <col min="3091" max="3091" width="6.28515625" style="247" customWidth="1"/>
    <col min="3092" max="3092" width="2" style="247" customWidth="1"/>
    <col min="3093" max="3093" width="6.140625" style="247" customWidth="1"/>
    <col min="3094" max="3318" width="8.85546875" style="247"/>
    <col min="3319" max="3319" width="5.140625" style="247" customWidth="1"/>
    <col min="3320" max="3320" width="15.28515625" style="247" customWidth="1"/>
    <col min="3321" max="3321" width="5" style="247" customWidth="1"/>
    <col min="3322" max="3337" width="4.42578125" style="247" customWidth="1"/>
    <col min="3338" max="3338" width="6.42578125" style="247" customWidth="1"/>
    <col min="3339" max="3344" width="4.42578125" style="247" customWidth="1"/>
    <col min="3345" max="3346" width="8.85546875" style="247"/>
    <col min="3347" max="3347" width="6.28515625" style="247" customWidth="1"/>
    <col min="3348" max="3348" width="2" style="247" customWidth="1"/>
    <col min="3349" max="3349" width="6.140625" style="247" customWidth="1"/>
    <col min="3350" max="3574" width="8.85546875" style="247"/>
    <col min="3575" max="3575" width="5.140625" style="247" customWidth="1"/>
    <col min="3576" max="3576" width="15.28515625" style="247" customWidth="1"/>
    <col min="3577" max="3577" width="5" style="247" customWidth="1"/>
    <col min="3578" max="3593" width="4.42578125" style="247" customWidth="1"/>
    <col min="3594" max="3594" width="6.42578125" style="247" customWidth="1"/>
    <col min="3595" max="3600" width="4.42578125" style="247" customWidth="1"/>
    <col min="3601" max="3602" width="8.85546875" style="247"/>
    <col min="3603" max="3603" width="6.28515625" style="247" customWidth="1"/>
    <col min="3604" max="3604" width="2" style="247" customWidth="1"/>
    <col min="3605" max="3605" width="6.140625" style="247" customWidth="1"/>
    <col min="3606" max="3830" width="8.85546875" style="247"/>
    <col min="3831" max="3831" width="5.140625" style="247" customWidth="1"/>
    <col min="3832" max="3832" width="15.28515625" style="247" customWidth="1"/>
    <col min="3833" max="3833" width="5" style="247" customWidth="1"/>
    <col min="3834" max="3849" width="4.42578125" style="247" customWidth="1"/>
    <col min="3850" max="3850" width="6.42578125" style="247" customWidth="1"/>
    <col min="3851" max="3856" width="4.42578125" style="247" customWidth="1"/>
    <col min="3857" max="3858" width="8.85546875" style="247"/>
    <col min="3859" max="3859" width="6.28515625" style="247" customWidth="1"/>
    <col min="3860" max="3860" width="2" style="247" customWidth="1"/>
    <col min="3861" max="3861" width="6.140625" style="247" customWidth="1"/>
    <col min="3862" max="4086" width="8.85546875" style="247"/>
    <col min="4087" max="4087" width="5.140625" style="247" customWidth="1"/>
    <col min="4088" max="4088" width="15.28515625" style="247" customWidth="1"/>
    <col min="4089" max="4089" width="5" style="247" customWidth="1"/>
    <col min="4090" max="4105" width="4.42578125" style="247" customWidth="1"/>
    <col min="4106" max="4106" width="6.42578125" style="247" customWidth="1"/>
    <col min="4107" max="4112" width="4.42578125" style="247" customWidth="1"/>
    <col min="4113" max="4114" width="8.85546875" style="247"/>
    <col min="4115" max="4115" width="6.28515625" style="247" customWidth="1"/>
    <col min="4116" max="4116" width="2" style="247" customWidth="1"/>
    <col min="4117" max="4117" width="6.140625" style="247" customWidth="1"/>
    <col min="4118" max="4342" width="8.85546875" style="247"/>
    <col min="4343" max="4343" width="5.140625" style="247" customWidth="1"/>
    <col min="4344" max="4344" width="15.28515625" style="247" customWidth="1"/>
    <col min="4345" max="4345" width="5" style="247" customWidth="1"/>
    <col min="4346" max="4361" width="4.42578125" style="247" customWidth="1"/>
    <col min="4362" max="4362" width="6.42578125" style="247" customWidth="1"/>
    <col min="4363" max="4368" width="4.42578125" style="247" customWidth="1"/>
    <col min="4369" max="4370" width="8.85546875" style="247"/>
    <col min="4371" max="4371" width="6.28515625" style="247" customWidth="1"/>
    <col min="4372" max="4372" width="2" style="247" customWidth="1"/>
    <col min="4373" max="4373" width="6.140625" style="247" customWidth="1"/>
    <col min="4374" max="4598" width="8.85546875" style="247"/>
    <col min="4599" max="4599" width="5.140625" style="247" customWidth="1"/>
    <col min="4600" max="4600" width="15.28515625" style="247" customWidth="1"/>
    <col min="4601" max="4601" width="5" style="247" customWidth="1"/>
    <col min="4602" max="4617" width="4.42578125" style="247" customWidth="1"/>
    <col min="4618" max="4618" width="6.42578125" style="247" customWidth="1"/>
    <col min="4619" max="4624" width="4.42578125" style="247" customWidth="1"/>
    <col min="4625" max="4626" width="8.85546875" style="247"/>
    <col min="4627" max="4627" width="6.28515625" style="247" customWidth="1"/>
    <col min="4628" max="4628" width="2" style="247" customWidth="1"/>
    <col min="4629" max="4629" width="6.140625" style="247" customWidth="1"/>
    <col min="4630" max="4854" width="8.85546875" style="247"/>
    <col min="4855" max="4855" width="5.140625" style="247" customWidth="1"/>
    <col min="4856" max="4856" width="15.28515625" style="247" customWidth="1"/>
    <col min="4857" max="4857" width="5" style="247" customWidth="1"/>
    <col min="4858" max="4873" width="4.42578125" style="247" customWidth="1"/>
    <col min="4874" max="4874" width="6.42578125" style="247" customWidth="1"/>
    <col min="4875" max="4880" width="4.42578125" style="247" customWidth="1"/>
    <col min="4881" max="4882" width="8.85546875" style="247"/>
    <col min="4883" max="4883" width="6.28515625" style="247" customWidth="1"/>
    <col min="4884" max="4884" width="2" style="247" customWidth="1"/>
    <col min="4885" max="4885" width="6.140625" style="247" customWidth="1"/>
    <col min="4886" max="5110" width="8.85546875" style="247"/>
    <col min="5111" max="5111" width="5.140625" style="247" customWidth="1"/>
    <col min="5112" max="5112" width="15.28515625" style="247" customWidth="1"/>
    <col min="5113" max="5113" width="5" style="247" customWidth="1"/>
    <col min="5114" max="5129" width="4.42578125" style="247" customWidth="1"/>
    <col min="5130" max="5130" width="6.42578125" style="247" customWidth="1"/>
    <col min="5131" max="5136" width="4.42578125" style="247" customWidth="1"/>
    <col min="5137" max="5138" width="8.85546875" style="247"/>
    <col min="5139" max="5139" width="6.28515625" style="247" customWidth="1"/>
    <col min="5140" max="5140" width="2" style="247" customWidth="1"/>
    <col min="5141" max="5141" width="6.140625" style="247" customWidth="1"/>
    <col min="5142" max="5366" width="8.85546875" style="247"/>
    <col min="5367" max="5367" width="5.140625" style="247" customWidth="1"/>
    <col min="5368" max="5368" width="15.28515625" style="247" customWidth="1"/>
    <col min="5369" max="5369" width="5" style="247" customWidth="1"/>
    <col min="5370" max="5385" width="4.42578125" style="247" customWidth="1"/>
    <col min="5386" max="5386" width="6.42578125" style="247" customWidth="1"/>
    <col min="5387" max="5392" width="4.42578125" style="247" customWidth="1"/>
    <col min="5393" max="5394" width="8.85546875" style="247"/>
    <col min="5395" max="5395" width="6.28515625" style="247" customWidth="1"/>
    <col min="5396" max="5396" width="2" style="247" customWidth="1"/>
    <col min="5397" max="5397" width="6.140625" style="247" customWidth="1"/>
    <col min="5398" max="5622" width="8.85546875" style="247"/>
    <col min="5623" max="5623" width="5.140625" style="247" customWidth="1"/>
    <col min="5624" max="5624" width="15.28515625" style="247" customWidth="1"/>
    <col min="5625" max="5625" width="5" style="247" customWidth="1"/>
    <col min="5626" max="5641" width="4.42578125" style="247" customWidth="1"/>
    <col min="5642" max="5642" width="6.42578125" style="247" customWidth="1"/>
    <col min="5643" max="5648" width="4.42578125" style="247" customWidth="1"/>
    <col min="5649" max="5650" width="8.85546875" style="247"/>
    <col min="5651" max="5651" width="6.28515625" style="247" customWidth="1"/>
    <col min="5652" max="5652" width="2" style="247" customWidth="1"/>
    <col min="5653" max="5653" width="6.140625" style="247" customWidth="1"/>
    <col min="5654" max="5878" width="8.85546875" style="247"/>
    <col min="5879" max="5879" width="5.140625" style="247" customWidth="1"/>
    <col min="5880" max="5880" width="15.28515625" style="247" customWidth="1"/>
    <col min="5881" max="5881" width="5" style="247" customWidth="1"/>
    <col min="5882" max="5897" width="4.42578125" style="247" customWidth="1"/>
    <col min="5898" max="5898" width="6.42578125" style="247" customWidth="1"/>
    <col min="5899" max="5904" width="4.42578125" style="247" customWidth="1"/>
    <col min="5905" max="5906" width="8.85546875" style="247"/>
    <col min="5907" max="5907" width="6.28515625" style="247" customWidth="1"/>
    <col min="5908" max="5908" width="2" style="247" customWidth="1"/>
    <col min="5909" max="5909" width="6.140625" style="247" customWidth="1"/>
    <col min="5910" max="6134" width="8.85546875" style="247"/>
    <col min="6135" max="6135" width="5.140625" style="247" customWidth="1"/>
    <col min="6136" max="6136" width="15.28515625" style="247" customWidth="1"/>
    <col min="6137" max="6137" width="5" style="247" customWidth="1"/>
    <col min="6138" max="6153" width="4.42578125" style="247" customWidth="1"/>
    <col min="6154" max="6154" width="6.42578125" style="247" customWidth="1"/>
    <col min="6155" max="6160" width="4.42578125" style="247" customWidth="1"/>
    <col min="6161" max="6162" width="8.85546875" style="247"/>
    <col min="6163" max="6163" width="6.28515625" style="247" customWidth="1"/>
    <col min="6164" max="6164" width="2" style="247" customWidth="1"/>
    <col min="6165" max="6165" width="6.140625" style="247" customWidth="1"/>
    <col min="6166" max="6390" width="8.85546875" style="247"/>
    <col min="6391" max="6391" width="5.140625" style="247" customWidth="1"/>
    <col min="6392" max="6392" width="15.28515625" style="247" customWidth="1"/>
    <col min="6393" max="6393" width="5" style="247" customWidth="1"/>
    <col min="6394" max="6409" width="4.42578125" style="247" customWidth="1"/>
    <col min="6410" max="6410" width="6.42578125" style="247" customWidth="1"/>
    <col min="6411" max="6416" width="4.42578125" style="247" customWidth="1"/>
    <col min="6417" max="6418" width="8.85546875" style="247"/>
    <col min="6419" max="6419" width="6.28515625" style="247" customWidth="1"/>
    <col min="6420" max="6420" width="2" style="247" customWidth="1"/>
    <col min="6421" max="6421" width="6.140625" style="247" customWidth="1"/>
    <col min="6422" max="6646" width="8.85546875" style="247"/>
    <col min="6647" max="6647" width="5.140625" style="247" customWidth="1"/>
    <col min="6648" max="6648" width="15.28515625" style="247" customWidth="1"/>
    <col min="6649" max="6649" width="5" style="247" customWidth="1"/>
    <col min="6650" max="6665" width="4.42578125" style="247" customWidth="1"/>
    <col min="6666" max="6666" width="6.42578125" style="247" customWidth="1"/>
    <col min="6667" max="6672" width="4.42578125" style="247" customWidth="1"/>
    <col min="6673" max="6674" width="8.85546875" style="247"/>
    <col min="6675" max="6675" width="6.28515625" style="247" customWidth="1"/>
    <col min="6676" max="6676" width="2" style="247" customWidth="1"/>
    <col min="6677" max="6677" width="6.140625" style="247" customWidth="1"/>
    <col min="6678" max="6902" width="8.85546875" style="247"/>
    <col min="6903" max="6903" width="5.140625" style="247" customWidth="1"/>
    <col min="6904" max="6904" width="15.28515625" style="247" customWidth="1"/>
    <col min="6905" max="6905" width="5" style="247" customWidth="1"/>
    <col min="6906" max="6921" width="4.42578125" style="247" customWidth="1"/>
    <col min="6922" max="6922" width="6.42578125" style="247" customWidth="1"/>
    <col min="6923" max="6928" width="4.42578125" style="247" customWidth="1"/>
    <col min="6929" max="6930" width="8.85546875" style="247"/>
    <col min="6931" max="6931" width="6.28515625" style="247" customWidth="1"/>
    <col min="6932" max="6932" width="2" style="247" customWidth="1"/>
    <col min="6933" max="6933" width="6.140625" style="247" customWidth="1"/>
    <col min="6934" max="7158" width="8.85546875" style="247"/>
    <col min="7159" max="7159" width="5.140625" style="247" customWidth="1"/>
    <col min="7160" max="7160" width="15.28515625" style="247" customWidth="1"/>
    <col min="7161" max="7161" width="5" style="247" customWidth="1"/>
    <col min="7162" max="7177" width="4.42578125" style="247" customWidth="1"/>
    <col min="7178" max="7178" width="6.42578125" style="247" customWidth="1"/>
    <col min="7179" max="7184" width="4.42578125" style="247" customWidth="1"/>
    <col min="7185" max="7186" width="8.85546875" style="247"/>
    <col min="7187" max="7187" width="6.28515625" style="247" customWidth="1"/>
    <col min="7188" max="7188" width="2" style="247" customWidth="1"/>
    <col min="7189" max="7189" width="6.140625" style="247" customWidth="1"/>
    <col min="7190" max="7414" width="8.85546875" style="247"/>
    <col min="7415" max="7415" width="5.140625" style="247" customWidth="1"/>
    <col min="7416" max="7416" width="15.28515625" style="247" customWidth="1"/>
    <col min="7417" max="7417" width="5" style="247" customWidth="1"/>
    <col min="7418" max="7433" width="4.42578125" style="247" customWidth="1"/>
    <col min="7434" max="7434" width="6.42578125" style="247" customWidth="1"/>
    <col min="7435" max="7440" width="4.42578125" style="247" customWidth="1"/>
    <col min="7441" max="7442" width="8.85546875" style="247"/>
    <col min="7443" max="7443" width="6.28515625" style="247" customWidth="1"/>
    <col min="7444" max="7444" width="2" style="247" customWidth="1"/>
    <col min="7445" max="7445" width="6.140625" style="247" customWidth="1"/>
    <col min="7446" max="7670" width="8.85546875" style="247"/>
    <col min="7671" max="7671" width="5.140625" style="247" customWidth="1"/>
    <col min="7672" max="7672" width="15.28515625" style="247" customWidth="1"/>
    <col min="7673" max="7673" width="5" style="247" customWidth="1"/>
    <col min="7674" max="7689" width="4.42578125" style="247" customWidth="1"/>
    <col min="7690" max="7690" width="6.42578125" style="247" customWidth="1"/>
    <col min="7691" max="7696" width="4.42578125" style="247" customWidth="1"/>
    <col min="7697" max="7698" width="8.85546875" style="247"/>
    <col min="7699" max="7699" width="6.28515625" style="247" customWidth="1"/>
    <col min="7700" max="7700" width="2" style="247" customWidth="1"/>
    <col min="7701" max="7701" width="6.140625" style="247" customWidth="1"/>
    <col min="7702" max="7926" width="8.85546875" style="247"/>
    <col min="7927" max="7927" width="5.140625" style="247" customWidth="1"/>
    <col min="7928" max="7928" width="15.28515625" style="247" customWidth="1"/>
    <col min="7929" max="7929" width="5" style="247" customWidth="1"/>
    <col min="7930" max="7945" width="4.42578125" style="247" customWidth="1"/>
    <col min="7946" max="7946" width="6.42578125" style="247" customWidth="1"/>
    <col min="7947" max="7952" width="4.42578125" style="247" customWidth="1"/>
    <col min="7953" max="7954" width="8.85546875" style="247"/>
    <col min="7955" max="7955" width="6.28515625" style="247" customWidth="1"/>
    <col min="7956" max="7956" width="2" style="247" customWidth="1"/>
    <col min="7957" max="7957" width="6.140625" style="247" customWidth="1"/>
    <col min="7958" max="8182" width="8.85546875" style="247"/>
    <col min="8183" max="8183" width="5.140625" style="247" customWidth="1"/>
    <col min="8184" max="8184" width="15.28515625" style="247" customWidth="1"/>
    <col min="8185" max="8185" width="5" style="247" customWidth="1"/>
    <col min="8186" max="8201" width="4.42578125" style="247" customWidth="1"/>
    <col min="8202" max="8202" width="6.42578125" style="247" customWidth="1"/>
    <col min="8203" max="8208" width="4.42578125" style="247" customWidth="1"/>
    <col min="8209" max="8210" width="8.85546875" style="247"/>
    <col min="8211" max="8211" width="6.28515625" style="247" customWidth="1"/>
    <col min="8212" max="8212" width="2" style="247" customWidth="1"/>
    <col min="8213" max="8213" width="6.140625" style="247" customWidth="1"/>
    <col min="8214" max="8438" width="8.85546875" style="247"/>
    <col min="8439" max="8439" width="5.140625" style="247" customWidth="1"/>
    <col min="8440" max="8440" width="15.28515625" style="247" customWidth="1"/>
    <col min="8441" max="8441" width="5" style="247" customWidth="1"/>
    <col min="8442" max="8457" width="4.42578125" style="247" customWidth="1"/>
    <col min="8458" max="8458" width="6.42578125" style="247" customWidth="1"/>
    <col min="8459" max="8464" width="4.42578125" style="247" customWidth="1"/>
    <col min="8465" max="8466" width="8.85546875" style="247"/>
    <col min="8467" max="8467" width="6.28515625" style="247" customWidth="1"/>
    <col min="8468" max="8468" width="2" style="247" customWidth="1"/>
    <col min="8469" max="8469" width="6.140625" style="247" customWidth="1"/>
    <col min="8470" max="8694" width="8.85546875" style="247"/>
    <col min="8695" max="8695" width="5.140625" style="247" customWidth="1"/>
    <col min="8696" max="8696" width="15.28515625" style="247" customWidth="1"/>
    <col min="8697" max="8697" width="5" style="247" customWidth="1"/>
    <col min="8698" max="8713" width="4.42578125" style="247" customWidth="1"/>
    <col min="8714" max="8714" width="6.42578125" style="247" customWidth="1"/>
    <col min="8715" max="8720" width="4.42578125" style="247" customWidth="1"/>
    <col min="8721" max="8722" width="8.85546875" style="247"/>
    <col min="8723" max="8723" width="6.28515625" style="247" customWidth="1"/>
    <col min="8724" max="8724" width="2" style="247" customWidth="1"/>
    <col min="8725" max="8725" width="6.140625" style="247" customWidth="1"/>
    <col min="8726" max="8950" width="8.85546875" style="247"/>
    <col min="8951" max="8951" width="5.140625" style="247" customWidth="1"/>
    <col min="8952" max="8952" width="15.28515625" style="247" customWidth="1"/>
    <col min="8953" max="8953" width="5" style="247" customWidth="1"/>
    <col min="8954" max="8969" width="4.42578125" style="247" customWidth="1"/>
    <col min="8970" max="8970" width="6.42578125" style="247" customWidth="1"/>
    <col min="8971" max="8976" width="4.42578125" style="247" customWidth="1"/>
    <col min="8977" max="8978" width="8.85546875" style="247"/>
    <col min="8979" max="8979" width="6.28515625" style="247" customWidth="1"/>
    <col min="8980" max="8980" width="2" style="247" customWidth="1"/>
    <col min="8981" max="8981" width="6.140625" style="247" customWidth="1"/>
    <col min="8982" max="9206" width="8.85546875" style="247"/>
    <col min="9207" max="9207" width="5.140625" style="247" customWidth="1"/>
    <col min="9208" max="9208" width="15.28515625" style="247" customWidth="1"/>
    <col min="9209" max="9209" width="5" style="247" customWidth="1"/>
    <col min="9210" max="9225" width="4.42578125" style="247" customWidth="1"/>
    <col min="9226" max="9226" width="6.42578125" style="247" customWidth="1"/>
    <col min="9227" max="9232" width="4.42578125" style="247" customWidth="1"/>
    <col min="9233" max="9234" width="8.85546875" style="247"/>
    <col min="9235" max="9235" width="6.28515625" style="247" customWidth="1"/>
    <col min="9236" max="9236" width="2" style="247" customWidth="1"/>
    <col min="9237" max="9237" width="6.140625" style="247" customWidth="1"/>
    <col min="9238" max="9462" width="8.85546875" style="247"/>
    <col min="9463" max="9463" width="5.140625" style="247" customWidth="1"/>
    <col min="9464" max="9464" width="15.28515625" style="247" customWidth="1"/>
    <col min="9465" max="9465" width="5" style="247" customWidth="1"/>
    <col min="9466" max="9481" width="4.42578125" style="247" customWidth="1"/>
    <col min="9482" max="9482" width="6.42578125" style="247" customWidth="1"/>
    <col min="9483" max="9488" width="4.42578125" style="247" customWidth="1"/>
    <col min="9489" max="9490" width="8.85546875" style="247"/>
    <col min="9491" max="9491" width="6.28515625" style="247" customWidth="1"/>
    <col min="9492" max="9492" width="2" style="247" customWidth="1"/>
    <col min="9493" max="9493" width="6.140625" style="247" customWidth="1"/>
    <col min="9494" max="9718" width="8.85546875" style="247"/>
    <col min="9719" max="9719" width="5.140625" style="247" customWidth="1"/>
    <col min="9720" max="9720" width="15.28515625" style="247" customWidth="1"/>
    <col min="9721" max="9721" width="5" style="247" customWidth="1"/>
    <col min="9722" max="9737" width="4.42578125" style="247" customWidth="1"/>
    <col min="9738" max="9738" width="6.42578125" style="247" customWidth="1"/>
    <col min="9739" max="9744" width="4.42578125" style="247" customWidth="1"/>
    <col min="9745" max="9746" width="8.85546875" style="247"/>
    <col min="9747" max="9747" width="6.28515625" style="247" customWidth="1"/>
    <col min="9748" max="9748" width="2" style="247" customWidth="1"/>
    <col min="9749" max="9749" width="6.140625" style="247" customWidth="1"/>
    <col min="9750" max="9974" width="8.85546875" style="247"/>
    <col min="9975" max="9975" width="5.140625" style="247" customWidth="1"/>
    <col min="9976" max="9976" width="15.28515625" style="247" customWidth="1"/>
    <col min="9977" max="9977" width="5" style="247" customWidth="1"/>
    <col min="9978" max="9993" width="4.42578125" style="247" customWidth="1"/>
    <col min="9994" max="9994" width="6.42578125" style="247" customWidth="1"/>
    <col min="9995" max="10000" width="4.42578125" style="247" customWidth="1"/>
    <col min="10001" max="10002" width="8.85546875" style="247"/>
    <col min="10003" max="10003" width="6.28515625" style="247" customWidth="1"/>
    <col min="10004" max="10004" width="2" style="247" customWidth="1"/>
    <col min="10005" max="10005" width="6.140625" style="247" customWidth="1"/>
    <col min="10006" max="10230" width="8.85546875" style="247"/>
    <col min="10231" max="10231" width="5.140625" style="247" customWidth="1"/>
    <col min="10232" max="10232" width="15.28515625" style="247" customWidth="1"/>
    <col min="10233" max="10233" width="5" style="247" customWidth="1"/>
    <col min="10234" max="10249" width="4.42578125" style="247" customWidth="1"/>
    <col min="10250" max="10250" width="6.42578125" style="247" customWidth="1"/>
    <col min="10251" max="10256" width="4.42578125" style="247" customWidth="1"/>
    <col min="10257" max="10258" width="8.85546875" style="247"/>
    <col min="10259" max="10259" width="6.28515625" style="247" customWidth="1"/>
    <col min="10260" max="10260" width="2" style="247" customWidth="1"/>
    <col min="10261" max="10261" width="6.140625" style="247" customWidth="1"/>
    <col min="10262" max="10486" width="8.85546875" style="247"/>
    <col min="10487" max="10487" width="5.140625" style="247" customWidth="1"/>
    <col min="10488" max="10488" width="15.28515625" style="247" customWidth="1"/>
    <col min="10489" max="10489" width="5" style="247" customWidth="1"/>
    <col min="10490" max="10505" width="4.42578125" style="247" customWidth="1"/>
    <col min="10506" max="10506" width="6.42578125" style="247" customWidth="1"/>
    <col min="10507" max="10512" width="4.42578125" style="247" customWidth="1"/>
    <col min="10513" max="10514" width="8.85546875" style="247"/>
    <col min="10515" max="10515" width="6.28515625" style="247" customWidth="1"/>
    <col min="10516" max="10516" width="2" style="247" customWidth="1"/>
    <col min="10517" max="10517" width="6.140625" style="247" customWidth="1"/>
    <col min="10518" max="10742" width="8.85546875" style="247"/>
    <col min="10743" max="10743" width="5.140625" style="247" customWidth="1"/>
    <col min="10744" max="10744" width="15.28515625" style="247" customWidth="1"/>
    <col min="10745" max="10745" width="5" style="247" customWidth="1"/>
    <col min="10746" max="10761" width="4.42578125" style="247" customWidth="1"/>
    <col min="10762" max="10762" width="6.42578125" style="247" customWidth="1"/>
    <col min="10763" max="10768" width="4.42578125" style="247" customWidth="1"/>
    <col min="10769" max="10770" width="8.85546875" style="247"/>
    <col min="10771" max="10771" width="6.28515625" style="247" customWidth="1"/>
    <col min="10772" max="10772" width="2" style="247" customWidth="1"/>
    <col min="10773" max="10773" width="6.140625" style="247" customWidth="1"/>
    <col min="10774" max="10998" width="8.85546875" style="247"/>
    <col min="10999" max="10999" width="5.140625" style="247" customWidth="1"/>
    <col min="11000" max="11000" width="15.28515625" style="247" customWidth="1"/>
    <col min="11001" max="11001" width="5" style="247" customWidth="1"/>
    <col min="11002" max="11017" width="4.42578125" style="247" customWidth="1"/>
    <col min="11018" max="11018" width="6.42578125" style="247" customWidth="1"/>
    <col min="11019" max="11024" width="4.42578125" style="247" customWidth="1"/>
    <col min="11025" max="11026" width="8.85546875" style="247"/>
    <col min="11027" max="11027" width="6.28515625" style="247" customWidth="1"/>
    <col min="11028" max="11028" width="2" style="247" customWidth="1"/>
    <col min="11029" max="11029" width="6.140625" style="247" customWidth="1"/>
    <col min="11030" max="11254" width="8.85546875" style="247"/>
    <col min="11255" max="11255" width="5.140625" style="247" customWidth="1"/>
    <col min="11256" max="11256" width="15.28515625" style="247" customWidth="1"/>
    <col min="11257" max="11257" width="5" style="247" customWidth="1"/>
    <col min="11258" max="11273" width="4.42578125" style="247" customWidth="1"/>
    <col min="11274" max="11274" width="6.42578125" style="247" customWidth="1"/>
    <col min="11275" max="11280" width="4.42578125" style="247" customWidth="1"/>
    <col min="11281" max="11282" width="8.85546875" style="247"/>
    <col min="11283" max="11283" width="6.28515625" style="247" customWidth="1"/>
    <col min="11284" max="11284" width="2" style="247" customWidth="1"/>
    <col min="11285" max="11285" width="6.140625" style="247" customWidth="1"/>
    <col min="11286" max="11510" width="8.85546875" style="247"/>
    <col min="11511" max="11511" width="5.140625" style="247" customWidth="1"/>
    <col min="11512" max="11512" width="15.28515625" style="247" customWidth="1"/>
    <col min="11513" max="11513" width="5" style="247" customWidth="1"/>
    <col min="11514" max="11529" width="4.42578125" style="247" customWidth="1"/>
    <col min="11530" max="11530" width="6.42578125" style="247" customWidth="1"/>
    <col min="11531" max="11536" width="4.42578125" style="247" customWidth="1"/>
    <col min="11537" max="11538" width="8.85546875" style="247"/>
    <col min="11539" max="11539" width="6.28515625" style="247" customWidth="1"/>
    <col min="11540" max="11540" width="2" style="247" customWidth="1"/>
    <col min="11541" max="11541" width="6.140625" style="247" customWidth="1"/>
    <col min="11542" max="11766" width="8.85546875" style="247"/>
    <col min="11767" max="11767" width="5.140625" style="247" customWidth="1"/>
    <col min="11768" max="11768" width="15.28515625" style="247" customWidth="1"/>
    <col min="11769" max="11769" width="5" style="247" customWidth="1"/>
    <col min="11770" max="11785" width="4.42578125" style="247" customWidth="1"/>
    <col min="11786" max="11786" width="6.42578125" style="247" customWidth="1"/>
    <col min="11787" max="11792" width="4.42578125" style="247" customWidth="1"/>
    <col min="11793" max="11794" width="8.85546875" style="247"/>
    <col min="11795" max="11795" width="6.28515625" style="247" customWidth="1"/>
    <col min="11796" max="11796" width="2" style="247" customWidth="1"/>
    <col min="11797" max="11797" width="6.140625" style="247" customWidth="1"/>
    <col min="11798" max="12022" width="8.85546875" style="247"/>
    <col min="12023" max="12023" width="5.140625" style="247" customWidth="1"/>
    <col min="12024" max="12024" width="15.28515625" style="247" customWidth="1"/>
    <col min="12025" max="12025" width="5" style="247" customWidth="1"/>
    <col min="12026" max="12041" width="4.42578125" style="247" customWidth="1"/>
    <col min="12042" max="12042" width="6.42578125" style="247" customWidth="1"/>
    <col min="12043" max="12048" width="4.42578125" style="247" customWidth="1"/>
    <col min="12049" max="12050" width="8.85546875" style="247"/>
    <col min="12051" max="12051" width="6.28515625" style="247" customWidth="1"/>
    <col min="12052" max="12052" width="2" style="247" customWidth="1"/>
    <col min="12053" max="12053" width="6.140625" style="247" customWidth="1"/>
    <col min="12054" max="12278" width="8.85546875" style="247"/>
    <col min="12279" max="12279" width="5.140625" style="247" customWidth="1"/>
    <col min="12280" max="12280" width="15.28515625" style="247" customWidth="1"/>
    <col min="12281" max="12281" width="5" style="247" customWidth="1"/>
    <col min="12282" max="12297" width="4.42578125" style="247" customWidth="1"/>
    <col min="12298" max="12298" width="6.42578125" style="247" customWidth="1"/>
    <col min="12299" max="12304" width="4.42578125" style="247" customWidth="1"/>
    <col min="12305" max="12306" width="8.85546875" style="247"/>
    <col min="12307" max="12307" width="6.28515625" style="247" customWidth="1"/>
    <col min="12308" max="12308" width="2" style="247" customWidth="1"/>
    <col min="12309" max="12309" width="6.140625" style="247" customWidth="1"/>
    <col min="12310" max="12534" width="8.85546875" style="247"/>
    <col min="12535" max="12535" width="5.140625" style="247" customWidth="1"/>
    <col min="12536" max="12536" width="15.28515625" style="247" customWidth="1"/>
    <col min="12537" max="12537" width="5" style="247" customWidth="1"/>
    <col min="12538" max="12553" width="4.42578125" style="247" customWidth="1"/>
    <col min="12554" max="12554" width="6.42578125" style="247" customWidth="1"/>
    <col min="12555" max="12560" width="4.42578125" style="247" customWidth="1"/>
    <col min="12561" max="12562" width="8.85546875" style="247"/>
    <col min="12563" max="12563" width="6.28515625" style="247" customWidth="1"/>
    <col min="12564" max="12564" width="2" style="247" customWidth="1"/>
    <col min="12565" max="12565" width="6.140625" style="247" customWidth="1"/>
    <col min="12566" max="12790" width="8.85546875" style="247"/>
    <col min="12791" max="12791" width="5.140625" style="247" customWidth="1"/>
    <col min="12792" max="12792" width="15.28515625" style="247" customWidth="1"/>
    <col min="12793" max="12793" width="5" style="247" customWidth="1"/>
    <col min="12794" max="12809" width="4.42578125" style="247" customWidth="1"/>
    <col min="12810" max="12810" width="6.42578125" style="247" customWidth="1"/>
    <col min="12811" max="12816" width="4.42578125" style="247" customWidth="1"/>
    <col min="12817" max="12818" width="8.85546875" style="247"/>
    <col min="12819" max="12819" width="6.28515625" style="247" customWidth="1"/>
    <col min="12820" max="12820" width="2" style="247" customWidth="1"/>
    <col min="12821" max="12821" width="6.140625" style="247" customWidth="1"/>
    <col min="12822" max="13046" width="8.85546875" style="247"/>
    <col min="13047" max="13047" width="5.140625" style="247" customWidth="1"/>
    <col min="13048" max="13048" width="15.28515625" style="247" customWidth="1"/>
    <col min="13049" max="13049" width="5" style="247" customWidth="1"/>
    <col min="13050" max="13065" width="4.42578125" style="247" customWidth="1"/>
    <col min="13066" max="13066" width="6.42578125" style="247" customWidth="1"/>
    <col min="13067" max="13072" width="4.42578125" style="247" customWidth="1"/>
    <col min="13073" max="13074" width="8.85546875" style="247"/>
    <col min="13075" max="13075" width="6.28515625" style="247" customWidth="1"/>
    <col min="13076" max="13076" width="2" style="247" customWidth="1"/>
    <col min="13077" max="13077" width="6.140625" style="247" customWidth="1"/>
    <col min="13078" max="13302" width="8.85546875" style="247"/>
    <col min="13303" max="13303" width="5.140625" style="247" customWidth="1"/>
    <col min="13304" max="13304" width="15.28515625" style="247" customWidth="1"/>
    <col min="13305" max="13305" width="5" style="247" customWidth="1"/>
    <col min="13306" max="13321" width="4.42578125" style="247" customWidth="1"/>
    <col min="13322" max="13322" width="6.42578125" style="247" customWidth="1"/>
    <col min="13323" max="13328" width="4.42578125" style="247" customWidth="1"/>
    <col min="13329" max="13330" width="8.85546875" style="247"/>
    <col min="13331" max="13331" width="6.28515625" style="247" customWidth="1"/>
    <col min="13332" max="13332" width="2" style="247" customWidth="1"/>
    <col min="13333" max="13333" width="6.140625" style="247" customWidth="1"/>
    <col min="13334" max="13558" width="8.85546875" style="247"/>
    <col min="13559" max="13559" width="5.140625" style="247" customWidth="1"/>
    <col min="13560" max="13560" width="15.28515625" style="247" customWidth="1"/>
    <col min="13561" max="13561" width="5" style="247" customWidth="1"/>
    <col min="13562" max="13577" width="4.42578125" style="247" customWidth="1"/>
    <col min="13578" max="13578" width="6.42578125" style="247" customWidth="1"/>
    <col min="13579" max="13584" width="4.42578125" style="247" customWidth="1"/>
    <col min="13585" max="13586" width="8.85546875" style="247"/>
    <col min="13587" max="13587" width="6.28515625" style="247" customWidth="1"/>
    <col min="13588" max="13588" width="2" style="247" customWidth="1"/>
    <col min="13589" max="13589" width="6.140625" style="247" customWidth="1"/>
    <col min="13590" max="13814" width="8.85546875" style="247"/>
    <col min="13815" max="13815" width="5.140625" style="247" customWidth="1"/>
    <col min="13816" max="13816" width="15.28515625" style="247" customWidth="1"/>
    <col min="13817" max="13817" width="5" style="247" customWidth="1"/>
    <col min="13818" max="13833" width="4.42578125" style="247" customWidth="1"/>
    <col min="13834" max="13834" width="6.42578125" style="247" customWidth="1"/>
    <col min="13835" max="13840" width="4.42578125" style="247" customWidth="1"/>
    <col min="13841" max="13842" width="8.85546875" style="247"/>
    <col min="13843" max="13843" width="6.28515625" style="247" customWidth="1"/>
    <col min="13844" max="13844" width="2" style="247" customWidth="1"/>
    <col min="13845" max="13845" width="6.140625" style="247" customWidth="1"/>
    <col min="13846" max="14070" width="8.85546875" style="247"/>
    <col min="14071" max="14071" width="5.140625" style="247" customWidth="1"/>
    <col min="14072" max="14072" width="15.28515625" style="247" customWidth="1"/>
    <col min="14073" max="14073" width="5" style="247" customWidth="1"/>
    <col min="14074" max="14089" width="4.42578125" style="247" customWidth="1"/>
    <col min="14090" max="14090" width="6.42578125" style="247" customWidth="1"/>
    <col min="14091" max="14096" width="4.42578125" style="247" customWidth="1"/>
    <col min="14097" max="14098" width="8.85546875" style="247"/>
    <col min="14099" max="14099" width="6.28515625" style="247" customWidth="1"/>
    <col min="14100" max="14100" width="2" style="247" customWidth="1"/>
    <col min="14101" max="14101" width="6.140625" style="247" customWidth="1"/>
    <col min="14102" max="14326" width="8.85546875" style="247"/>
    <col min="14327" max="14327" width="5.140625" style="247" customWidth="1"/>
    <col min="14328" max="14328" width="15.28515625" style="247" customWidth="1"/>
    <col min="14329" max="14329" width="5" style="247" customWidth="1"/>
    <col min="14330" max="14345" width="4.42578125" style="247" customWidth="1"/>
    <col min="14346" max="14346" width="6.42578125" style="247" customWidth="1"/>
    <col min="14347" max="14352" width="4.42578125" style="247" customWidth="1"/>
    <col min="14353" max="14354" width="8.85546875" style="247"/>
    <col min="14355" max="14355" width="6.28515625" style="247" customWidth="1"/>
    <col min="14356" max="14356" width="2" style="247" customWidth="1"/>
    <col min="14357" max="14357" width="6.140625" style="247" customWidth="1"/>
    <col min="14358" max="14582" width="8.85546875" style="247"/>
    <col min="14583" max="14583" width="5.140625" style="247" customWidth="1"/>
    <col min="14584" max="14584" width="15.28515625" style="247" customWidth="1"/>
    <col min="14585" max="14585" width="5" style="247" customWidth="1"/>
    <col min="14586" max="14601" width="4.42578125" style="247" customWidth="1"/>
    <col min="14602" max="14602" width="6.42578125" style="247" customWidth="1"/>
    <col min="14603" max="14608" width="4.42578125" style="247" customWidth="1"/>
    <col min="14609" max="14610" width="8.85546875" style="247"/>
    <col min="14611" max="14611" width="6.28515625" style="247" customWidth="1"/>
    <col min="14612" max="14612" width="2" style="247" customWidth="1"/>
    <col min="14613" max="14613" width="6.140625" style="247" customWidth="1"/>
    <col min="14614" max="14838" width="8.85546875" style="247"/>
    <col min="14839" max="14839" width="5.140625" style="247" customWidth="1"/>
    <col min="14840" max="14840" width="15.28515625" style="247" customWidth="1"/>
    <col min="14841" max="14841" width="5" style="247" customWidth="1"/>
    <col min="14842" max="14857" width="4.42578125" style="247" customWidth="1"/>
    <col min="14858" max="14858" width="6.42578125" style="247" customWidth="1"/>
    <col min="14859" max="14864" width="4.42578125" style="247" customWidth="1"/>
    <col min="14865" max="14866" width="8.85546875" style="247"/>
    <col min="14867" max="14867" width="6.28515625" style="247" customWidth="1"/>
    <col min="14868" max="14868" width="2" style="247" customWidth="1"/>
    <col min="14869" max="14869" width="6.140625" style="247" customWidth="1"/>
    <col min="14870" max="15094" width="8.85546875" style="247"/>
    <col min="15095" max="15095" width="5.140625" style="247" customWidth="1"/>
    <col min="15096" max="15096" width="15.28515625" style="247" customWidth="1"/>
    <col min="15097" max="15097" width="5" style="247" customWidth="1"/>
    <col min="15098" max="15113" width="4.42578125" style="247" customWidth="1"/>
    <col min="15114" max="15114" width="6.42578125" style="247" customWidth="1"/>
    <col min="15115" max="15120" width="4.42578125" style="247" customWidth="1"/>
    <col min="15121" max="15122" width="8.85546875" style="247"/>
    <col min="15123" max="15123" width="6.28515625" style="247" customWidth="1"/>
    <col min="15124" max="15124" width="2" style="247" customWidth="1"/>
    <col min="15125" max="15125" width="6.140625" style="247" customWidth="1"/>
    <col min="15126" max="15350" width="8.85546875" style="247"/>
    <col min="15351" max="15351" width="5.140625" style="247" customWidth="1"/>
    <col min="15352" max="15352" width="15.28515625" style="247" customWidth="1"/>
    <col min="15353" max="15353" width="5" style="247" customWidth="1"/>
    <col min="15354" max="15369" width="4.42578125" style="247" customWidth="1"/>
    <col min="15370" max="15370" width="6.42578125" style="247" customWidth="1"/>
    <col min="15371" max="15376" width="4.42578125" style="247" customWidth="1"/>
    <col min="15377" max="15378" width="8.85546875" style="247"/>
    <col min="15379" max="15379" width="6.28515625" style="247" customWidth="1"/>
    <col min="15380" max="15380" width="2" style="247" customWidth="1"/>
    <col min="15381" max="15381" width="6.140625" style="247" customWidth="1"/>
    <col min="15382" max="15606" width="8.85546875" style="247"/>
    <col min="15607" max="15607" width="5.140625" style="247" customWidth="1"/>
    <col min="15608" max="15608" width="15.28515625" style="247" customWidth="1"/>
    <col min="15609" max="15609" width="5" style="247" customWidth="1"/>
    <col min="15610" max="15625" width="4.42578125" style="247" customWidth="1"/>
    <col min="15626" max="15626" width="6.42578125" style="247" customWidth="1"/>
    <col min="15627" max="15632" width="4.42578125" style="247" customWidth="1"/>
    <col min="15633" max="15634" width="8.85546875" style="247"/>
    <col min="15635" max="15635" width="6.28515625" style="247" customWidth="1"/>
    <col min="15636" max="15636" width="2" style="247" customWidth="1"/>
    <col min="15637" max="15637" width="6.140625" style="247" customWidth="1"/>
    <col min="15638" max="15862" width="8.85546875" style="247"/>
    <col min="15863" max="15863" width="5.140625" style="247" customWidth="1"/>
    <col min="15864" max="15864" width="15.28515625" style="247" customWidth="1"/>
    <col min="15865" max="15865" width="5" style="247" customWidth="1"/>
    <col min="15866" max="15881" width="4.42578125" style="247" customWidth="1"/>
    <col min="15882" max="15882" width="6.42578125" style="247" customWidth="1"/>
    <col min="15883" max="15888" width="4.42578125" style="247" customWidth="1"/>
    <col min="15889" max="15890" width="8.85546875" style="247"/>
    <col min="15891" max="15891" width="6.28515625" style="247" customWidth="1"/>
    <col min="15892" max="15892" width="2" style="247" customWidth="1"/>
    <col min="15893" max="15893" width="6.140625" style="247" customWidth="1"/>
    <col min="15894" max="16118" width="8.85546875" style="247"/>
    <col min="16119" max="16119" width="5.140625" style="247" customWidth="1"/>
    <col min="16120" max="16120" width="15.28515625" style="247" customWidth="1"/>
    <col min="16121" max="16121" width="5" style="247" customWidth="1"/>
    <col min="16122" max="16137" width="4.42578125" style="247" customWidth="1"/>
    <col min="16138" max="16138" width="6.42578125" style="247" customWidth="1"/>
    <col min="16139" max="16144" width="4.42578125" style="247" customWidth="1"/>
    <col min="16145" max="16146" width="8.85546875" style="247"/>
    <col min="16147" max="16147" width="6.28515625" style="247" customWidth="1"/>
    <col min="16148" max="16148" width="2" style="247" customWidth="1"/>
    <col min="16149" max="16149" width="6.140625" style="247" customWidth="1"/>
    <col min="16150" max="16384" width="8.85546875" style="247"/>
  </cols>
  <sheetData>
    <row r="1" spans="1:39" ht="50.1" customHeight="1" thickBot="1" x14ac:dyDescent="0.3">
      <c r="A1" s="270" t="s">
        <v>74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M1" s="273"/>
      <c r="N1" s="274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81" t="s">
        <v>13</v>
      </c>
      <c r="AH1" s="283" t="s">
        <v>14</v>
      </c>
      <c r="AI1" s="263" t="s">
        <v>16</v>
      </c>
      <c r="AJ1" s="265" t="s">
        <v>15</v>
      </c>
      <c r="AK1" s="265"/>
      <c r="AL1" s="265"/>
      <c r="AM1" s="266"/>
    </row>
    <row r="2" spans="1:39" ht="20.100000000000001" customHeight="1" thickBot="1" x14ac:dyDescent="0.3">
      <c r="A2" s="230" t="s">
        <v>0</v>
      </c>
      <c r="B2" s="50" t="s">
        <v>38</v>
      </c>
      <c r="C2" s="21"/>
      <c r="D2" s="21"/>
      <c r="E2" s="21"/>
      <c r="F2" s="4"/>
      <c r="G2" s="112" t="str">
        <f>$B2</f>
        <v>VK Polanka A</v>
      </c>
      <c r="H2" s="51">
        <v>8</v>
      </c>
      <c r="I2" s="51" t="s">
        <v>8</v>
      </c>
      <c r="J2" s="51">
        <v>6</v>
      </c>
      <c r="K2" s="100" t="str">
        <f>$B7</f>
        <v>Vřesina A</v>
      </c>
      <c r="L2" s="4"/>
      <c r="M2" s="275"/>
      <c r="N2" s="276"/>
      <c r="O2" s="269" t="str">
        <f>N3</f>
        <v>VK Polanka A</v>
      </c>
      <c r="P2" s="267"/>
      <c r="Q2" s="268"/>
      <c r="R2" s="269" t="str">
        <f>N4</f>
        <v>VK Polanka B</v>
      </c>
      <c r="S2" s="267"/>
      <c r="T2" s="268"/>
      <c r="U2" s="269" t="str">
        <f>N5</f>
        <v>VK Polanka C</v>
      </c>
      <c r="V2" s="267"/>
      <c r="W2" s="268"/>
      <c r="X2" s="269" t="str">
        <f>N6</f>
        <v>VK Polanka D</v>
      </c>
      <c r="Y2" s="267"/>
      <c r="Z2" s="268"/>
      <c r="AA2" s="269" t="str">
        <f>N7</f>
        <v>PORG A</v>
      </c>
      <c r="AB2" s="267"/>
      <c r="AC2" s="268"/>
      <c r="AD2" s="269" t="str">
        <f>N8</f>
        <v>Vřesina A</v>
      </c>
      <c r="AE2" s="267"/>
      <c r="AF2" s="268"/>
      <c r="AG2" s="282"/>
      <c r="AH2" s="284"/>
      <c r="AI2" s="264"/>
      <c r="AJ2" s="267"/>
      <c r="AK2" s="267"/>
      <c r="AL2" s="267"/>
      <c r="AM2" s="268"/>
    </row>
    <row r="3" spans="1:39" ht="20.100000000000001" customHeight="1" x14ac:dyDescent="0.2">
      <c r="A3" s="240" t="s">
        <v>1</v>
      </c>
      <c r="B3" s="54" t="s">
        <v>42</v>
      </c>
      <c r="C3" s="21"/>
      <c r="D3" s="21"/>
      <c r="E3" s="21"/>
      <c r="F3" s="4"/>
      <c r="G3" s="113" t="str">
        <f>$B4</f>
        <v>VK Polanka C</v>
      </c>
      <c r="H3" s="55">
        <v>5</v>
      </c>
      <c r="I3" s="55" t="s">
        <v>8</v>
      </c>
      <c r="J3" s="55">
        <v>4</v>
      </c>
      <c r="K3" s="105" t="str">
        <f>$B5</f>
        <v>VK Polanka D</v>
      </c>
      <c r="L3" s="4"/>
      <c r="M3" s="245" t="s">
        <v>0</v>
      </c>
      <c r="N3" s="246" t="str">
        <f>'OČ 1-6'!$B$2</f>
        <v>VK Polanka A</v>
      </c>
      <c r="O3" s="285"/>
      <c r="P3" s="286"/>
      <c r="Q3" s="287"/>
      <c r="R3" s="251">
        <f>'OČ 1-6'!$H$7</f>
        <v>6</v>
      </c>
      <c r="S3" s="238" t="s">
        <v>8</v>
      </c>
      <c r="T3" s="17">
        <f>'OČ 1-6'!$J$7</f>
        <v>7</v>
      </c>
      <c r="U3" s="251">
        <f>'OČ 1-6'!$J$10</f>
        <v>6</v>
      </c>
      <c r="V3" s="237" t="s">
        <v>8</v>
      </c>
      <c r="W3" s="17">
        <f>'OČ 1-6'!$H$10</f>
        <v>7</v>
      </c>
      <c r="X3" s="251">
        <f>'OČ 1-6'!$H$12</f>
        <v>0</v>
      </c>
      <c r="Y3" s="237" t="s">
        <v>8</v>
      </c>
      <c r="Z3" s="17">
        <f>'OČ 1-6'!$J$12</f>
        <v>6</v>
      </c>
      <c r="AA3" s="251">
        <f>'OČ 1-6'!$J$14</f>
        <v>0</v>
      </c>
      <c r="AB3" s="237" t="s">
        <v>8</v>
      </c>
      <c r="AC3" s="17">
        <f>'OČ 1-6'!$H$14</f>
        <v>8</v>
      </c>
      <c r="AD3" s="251">
        <f>'OČ 1-6'!$H$2</f>
        <v>8</v>
      </c>
      <c r="AE3" s="237" t="s">
        <v>8</v>
      </c>
      <c r="AF3" s="17">
        <f>'OČ 1-6'!$J$2</f>
        <v>6</v>
      </c>
      <c r="AG3" s="253">
        <f>SUM(IF(O3&gt;Q3,1,0),IF(R3&gt;T3,1,0),IF(U3&gt;W3,1,0),IF(X3&gt;Z3,1,0),IF(AA3&gt;AC3,1,0),IF(AD3&gt;AF3,1,0))</f>
        <v>1</v>
      </c>
      <c r="AH3" s="114">
        <f>_xlfn.RANK.EQ(AI3,$AI$3:$AI$8)</f>
        <v>6</v>
      </c>
      <c r="AI3" s="93">
        <f>1000*AG3+AM3</f>
        <v>1000.5882352941177</v>
      </c>
      <c r="AJ3" s="238">
        <f>O3+R3+U3+X3+AA3+AD3</f>
        <v>20</v>
      </c>
      <c r="AK3" s="238" t="s">
        <v>8</v>
      </c>
      <c r="AL3" s="238">
        <f>Q3+T3+W3+Z3+AC3+AF3</f>
        <v>34</v>
      </c>
      <c r="AM3" s="239">
        <f>AJ3/AL3</f>
        <v>0.58823529411764708</v>
      </c>
    </row>
    <row r="4" spans="1:39" ht="20.100000000000001" customHeight="1" x14ac:dyDescent="0.2">
      <c r="A4" s="240" t="s">
        <v>2</v>
      </c>
      <c r="B4" s="54" t="s">
        <v>47</v>
      </c>
      <c r="C4" s="21"/>
      <c r="D4" s="21"/>
      <c r="E4" s="21"/>
      <c r="F4" s="21"/>
      <c r="G4" s="113" t="str">
        <f>$B3</f>
        <v>VK Polanka B</v>
      </c>
      <c r="H4" s="55">
        <v>0</v>
      </c>
      <c r="I4" s="55" t="s">
        <v>8</v>
      </c>
      <c r="J4" s="55">
        <v>12</v>
      </c>
      <c r="K4" s="105" t="str">
        <f>$B6</f>
        <v>PORG A</v>
      </c>
      <c r="M4" s="240" t="s">
        <v>1</v>
      </c>
      <c r="N4" s="252" t="str">
        <f>'OČ 1-6'!$B$3</f>
        <v>VK Polanka B</v>
      </c>
      <c r="O4" s="34">
        <f>T3</f>
        <v>7</v>
      </c>
      <c r="P4" s="24" t="s">
        <v>8</v>
      </c>
      <c r="Q4" s="36">
        <f>R3</f>
        <v>6</v>
      </c>
      <c r="R4" s="288"/>
      <c r="S4" s="289"/>
      <c r="T4" s="290"/>
      <c r="U4" s="29">
        <f>'OČ 1-6'!$H$13</f>
        <v>8</v>
      </c>
      <c r="V4" s="236" t="s">
        <v>8</v>
      </c>
      <c r="W4" s="31">
        <f>'OČ 1-6'!$J$13</f>
        <v>4</v>
      </c>
      <c r="X4" s="29">
        <f>'OČ 1-6'!$J$15</f>
        <v>3</v>
      </c>
      <c r="Y4" s="256" t="s">
        <v>8</v>
      </c>
      <c r="Z4" s="31">
        <f>'OČ 1-6'!$H$15</f>
        <v>2</v>
      </c>
      <c r="AA4" s="29">
        <f>'OČ 1-6'!$H$4</f>
        <v>0</v>
      </c>
      <c r="AB4" s="256" t="s">
        <v>8</v>
      </c>
      <c r="AC4" s="31">
        <f>'OČ 1-6'!$J$4</f>
        <v>12</v>
      </c>
      <c r="AD4" s="29">
        <f>'OČ 1-6'!$H$9</f>
        <v>6</v>
      </c>
      <c r="AE4" s="256" t="s">
        <v>8</v>
      </c>
      <c r="AF4" s="31">
        <f>'OČ 1-6'!$J$9</f>
        <v>4</v>
      </c>
      <c r="AG4" s="258">
        <f t="shared" ref="AG4:AG8" si="0">SUM(IF(O4&gt;Q4,1,0),IF(R4&gt;T4,1,0),IF(U4&gt;W4,1,0),IF(X4&gt;Z4,1,0),IF(AA4&gt;AC4,1,0),IF(AD4&gt;AF4,1,0))</f>
        <v>4</v>
      </c>
      <c r="AH4" s="254">
        <f t="shared" ref="AH4:AH8" si="1">_xlfn.RANK.EQ(AI4,$AI$3:$AI$8)</f>
        <v>2</v>
      </c>
      <c r="AI4" s="93">
        <f t="shared" ref="AI4:AI8" si="2">1000*AG4+AM4</f>
        <v>4000.8571428571427</v>
      </c>
      <c r="AJ4" s="236">
        <f t="shared" ref="AJ4:AJ8" si="3">O4+R4+U4+X4+AA4+AD4</f>
        <v>24</v>
      </c>
      <c r="AK4" s="236" t="s">
        <v>8</v>
      </c>
      <c r="AL4" s="236">
        <f t="shared" ref="AL4:AL8" si="4">Q4+T4+W4+Z4+AC4+AF4</f>
        <v>28</v>
      </c>
      <c r="AM4" s="243">
        <f t="shared" ref="AM4:AM8" si="5">AJ4/AL4</f>
        <v>0.8571428571428571</v>
      </c>
    </row>
    <row r="5" spans="1:39" ht="20.100000000000001" customHeight="1" x14ac:dyDescent="0.2">
      <c r="A5" s="240" t="s">
        <v>3</v>
      </c>
      <c r="B5" s="54" t="s">
        <v>48</v>
      </c>
      <c r="C5" s="21"/>
      <c r="D5" s="21"/>
      <c r="E5" s="21"/>
      <c r="F5" s="21"/>
      <c r="G5" s="240" t="str">
        <f>$B7</f>
        <v>Vřesina A</v>
      </c>
      <c r="H5" s="55">
        <v>3</v>
      </c>
      <c r="I5" s="8" t="s">
        <v>8</v>
      </c>
      <c r="J5" s="55">
        <v>8</v>
      </c>
      <c r="K5" s="241" t="str">
        <f>$B5</f>
        <v>VK Polanka D</v>
      </c>
      <c r="M5" s="240" t="s">
        <v>2</v>
      </c>
      <c r="N5" s="252" t="str">
        <f>'OČ 1-6'!$B$4</f>
        <v>VK Polanka C</v>
      </c>
      <c r="O5" s="34">
        <f>W3</f>
        <v>7</v>
      </c>
      <c r="P5" s="35" t="s">
        <v>8</v>
      </c>
      <c r="Q5" s="36">
        <f>U3</f>
        <v>6</v>
      </c>
      <c r="R5" s="34">
        <f>W4</f>
        <v>4</v>
      </c>
      <c r="S5" s="24" t="s">
        <v>8</v>
      </c>
      <c r="T5" s="36">
        <f>U4</f>
        <v>8</v>
      </c>
      <c r="U5" s="288"/>
      <c r="V5" s="289"/>
      <c r="W5" s="290"/>
      <c r="X5" s="29">
        <f>'OČ 1-6'!$H$3</f>
        <v>5</v>
      </c>
      <c r="Y5" s="236" t="s">
        <v>8</v>
      </c>
      <c r="Z5" s="31">
        <f>'OČ 1-6'!$J$3</f>
        <v>4</v>
      </c>
      <c r="AA5" s="29">
        <f>'OČ 1-6'!$J$6</f>
        <v>3</v>
      </c>
      <c r="AB5" s="256" t="s">
        <v>8</v>
      </c>
      <c r="AC5" s="31">
        <f>'OČ 1-6'!$H$6</f>
        <v>8</v>
      </c>
      <c r="AD5" s="29">
        <f>'OČ 1-6'!$H$16</f>
        <v>7</v>
      </c>
      <c r="AE5" s="256" t="s">
        <v>8</v>
      </c>
      <c r="AF5" s="31">
        <f>'OČ 1-6'!$J$16</f>
        <v>8</v>
      </c>
      <c r="AG5" s="258">
        <f t="shared" si="0"/>
        <v>2</v>
      </c>
      <c r="AH5" s="254">
        <f t="shared" si="1"/>
        <v>4</v>
      </c>
      <c r="AI5" s="93">
        <f t="shared" si="2"/>
        <v>2000.7647058823529</v>
      </c>
      <c r="AJ5" s="236">
        <f t="shared" si="3"/>
        <v>26</v>
      </c>
      <c r="AK5" s="236" t="s">
        <v>8</v>
      </c>
      <c r="AL5" s="236">
        <f t="shared" si="4"/>
        <v>34</v>
      </c>
      <c r="AM5" s="243">
        <f t="shared" si="5"/>
        <v>0.76470588235294112</v>
      </c>
    </row>
    <row r="6" spans="1:39" ht="20.100000000000001" customHeight="1" x14ac:dyDescent="0.2">
      <c r="A6" s="240" t="s">
        <v>4</v>
      </c>
      <c r="B6" s="54" t="s">
        <v>25</v>
      </c>
      <c r="C6" s="21"/>
      <c r="D6" s="21"/>
      <c r="E6" s="21"/>
      <c r="F6" s="21"/>
      <c r="G6" s="240" t="str">
        <f>$B6</f>
        <v>PORG A</v>
      </c>
      <c r="H6" s="55">
        <v>8</v>
      </c>
      <c r="I6" s="8" t="s">
        <v>8</v>
      </c>
      <c r="J6" s="55">
        <v>3</v>
      </c>
      <c r="K6" s="241" t="str">
        <f>$B4</f>
        <v>VK Polanka C</v>
      </c>
      <c r="M6" s="240" t="s">
        <v>3</v>
      </c>
      <c r="N6" s="252" t="str">
        <f>'OČ 1-6'!$B$5</f>
        <v>VK Polanka D</v>
      </c>
      <c r="O6" s="34">
        <f>Z3</f>
        <v>6</v>
      </c>
      <c r="P6" s="35" t="s">
        <v>8</v>
      </c>
      <c r="Q6" s="36">
        <f>X3</f>
        <v>0</v>
      </c>
      <c r="R6" s="34">
        <f>Z4</f>
        <v>2</v>
      </c>
      <c r="S6" s="35" t="s">
        <v>8</v>
      </c>
      <c r="T6" s="36">
        <f>X4</f>
        <v>3</v>
      </c>
      <c r="U6" s="34">
        <f>Z5</f>
        <v>4</v>
      </c>
      <c r="V6" s="24" t="s">
        <v>8</v>
      </c>
      <c r="W6" s="36">
        <f>X5</f>
        <v>5</v>
      </c>
      <c r="X6" s="288"/>
      <c r="Y6" s="289"/>
      <c r="Z6" s="290"/>
      <c r="AA6" s="29">
        <f>'OČ 1-6'!$H$8</f>
        <v>2</v>
      </c>
      <c r="AB6" s="236" t="s">
        <v>8</v>
      </c>
      <c r="AC6" s="31">
        <f>'OČ 1-6'!$J$8</f>
        <v>3</v>
      </c>
      <c r="AD6" s="29">
        <f>'OČ 1-6'!$J$5</f>
        <v>8</v>
      </c>
      <c r="AE6" s="256" t="s">
        <v>8</v>
      </c>
      <c r="AF6" s="31">
        <f>'OČ 1-6'!$H$5</f>
        <v>3</v>
      </c>
      <c r="AG6" s="258">
        <f t="shared" si="0"/>
        <v>2</v>
      </c>
      <c r="AH6" s="254">
        <f t="shared" si="1"/>
        <v>3</v>
      </c>
      <c r="AI6" s="93">
        <f t="shared" si="2"/>
        <v>2001.5714285714287</v>
      </c>
      <c r="AJ6" s="236">
        <f t="shared" si="3"/>
        <v>22</v>
      </c>
      <c r="AK6" s="236" t="s">
        <v>8</v>
      </c>
      <c r="AL6" s="236">
        <f t="shared" si="4"/>
        <v>14</v>
      </c>
      <c r="AM6" s="243">
        <f t="shared" si="5"/>
        <v>1.5714285714285714</v>
      </c>
    </row>
    <row r="7" spans="1:39" ht="20.100000000000001" customHeight="1" thickBot="1" x14ac:dyDescent="0.3">
      <c r="A7" s="235" t="s">
        <v>5</v>
      </c>
      <c r="B7" s="61" t="s">
        <v>51</v>
      </c>
      <c r="C7" s="21"/>
      <c r="D7" s="21"/>
      <c r="E7" s="21"/>
      <c r="F7" s="21"/>
      <c r="G7" s="240" t="str">
        <f>$B2</f>
        <v>VK Polanka A</v>
      </c>
      <c r="H7" s="55">
        <v>6</v>
      </c>
      <c r="I7" s="8" t="s">
        <v>8</v>
      </c>
      <c r="J7" s="55">
        <v>7</v>
      </c>
      <c r="K7" s="241" t="str">
        <f>$B3</f>
        <v>VK Polanka B</v>
      </c>
      <c r="M7" s="240" t="s">
        <v>4</v>
      </c>
      <c r="N7" s="252" t="str">
        <f>'OČ 1-6'!$B$6</f>
        <v>PORG A</v>
      </c>
      <c r="O7" s="34">
        <f>AC3</f>
        <v>8</v>
      </c>
      <c r="P7" s="35" t="s">
        <v>8</v>
      </c>
      <c r="Q7" s="36">
        <f>AA3</f>
        <v>0</v>
      </c>
      <c r="R7" s="34">
        <f>AC4</f>
        <v>12</v>
      </c>
      <c r="S7" s="35" t="s">
        <v>8</v>
      </c>
      <c r="T7" s="36">
        <f>AA4</f>
        <v>0</v>
      </c>
      <c r="U7" s="34">
        <f>AC5</f>
        <v>8</v>
      </c>
      <c r="V7" s="35" t="s">
        <v>8</v>
      </c>
      <c r="W7" s="36">
        <f>AA5</f>
        <v>3</v>
      </c>
      <c r="X7" s="34">
        <f>AC6</f>
        <v>3</v>
      </c>
      <c r="Y7" s="24" t="s">
        <v>8</v>
      </c>
      <c r="Z7" s="36">
        <f>AA6</f>
        <v>2</v>
      </c>
      <c r="AA7" s="288"/>
      <c r="AB7" s="289"/>
      <c r="AC7" s="290"/>
      <c r="AD7" s="29">
        <f>'OČ 1-6'!$J$11</f>
        <v>9</v>
      </c>
      <c r="AE7" s="236" t="s">
        <v>8</v>
      </c>
      <c r="AF7" s="31">
        <f>'OČ 1-6'!$H$11</f>
        <v>3</v>
      </c>
      <c r="AG7" s="258">
        <f t="shared" si="0"/>
        <v>5</v>
      </c>
      <c r="AH7" s="254">
        <f t="shared" si="1"/>
        <v>1</v>
      </c>
      <c r="AI7" s="93">
        <f t="shared" si="2"/>
        <v>5005</v>
      </c>
      <c r="AJ7" s="236">
        <f t="shared" si="3"/>
        <v>40</v>
      </c>
      <c r="AK7" s="236" t="s">
        <v>8</v>
      </c>
      <c r="AL7" s="236">
        <f t="shared" si="4"/>
        <v>8</v>
      </c>
      <c r="AM7" s="243">
        <f t="shared" si="5"/>
        <v>5</v>
      </c>
    </row>
    <row r="8" spans="1:39" ht="20.100000000000001" customHeight="1" thickBot="1" x14ac:dyDescent="0.25">
      <c r="B8" s="21"/>
      <c r="C8" s="21"/>
      <c r="D8" s="21"/>
      <c r="E8" s="21"/>
      <c r="F8" s="21"/>
      <c r="G8" s="113" t="str">
        <f>$B5</f>
        <v>VK Polanka D</v>
      </c>
      <c r="H8" s="55">
        <v>2</v>
      </c>
      <c r="I8" s="55" t="s">
        <v>8</v>
      </c>
      <c r="J8" s="55">
        <v>3</v>
      </c>
      <c r="K8" s="105" t="str">
        <f>$B6</f>
        <v>PORG A</v>
      </c>
      <c r="M8" s="235" t="s">
        <v>5</v>
      </c>
      <c r="N8" s="248" t="str">
        <f>'OČ 1-6'!$B$7</f>
        <v>Vřesina A</v>
      </c>
      <c r="O8" s="39">
        <f>AF3</f>
        <v>6</v>
      </c>
      <c r="P8" s="40" t="s">
        <v>8</v>
      </c>
      <c r="Q8" s="41">
        <f>AD3</f>
        <v>8</v>
      </c>
      <c r="R8" s="39">
        <f>AF4</f>
        <v>4</v>
      </c>
      <c r="S8" s="40" t="s">
        <v>8</v>
      </c>
      <c r="T8" s="41">
        <f>AD4</f>
        <v>6</v>
      </c>
      <c r="U8" s="39">
        <f>AF5</f>
        <v>8</v>
      </c>
      <c r="V8" s="40" t="s">
        <v>8</v>
      </c>
      <c r="W8" s="41">
        <f>AD5</f>
        <v>7</v>
      </c>
      <c r="X8" s="39">
        <f>AF6</f>
        <v>3</v>
      </c>
      <c r="Y8" s="40" t="s">
        <v>8</v>
      </c>
      <c r="Z8" s="41">
        <f>AD6</f>
        <v>8</v>
      </c>
      <c r="AA8" s="39">
        <f>AF7</f>
        <v>3</v>
      </c>
      <c r="AB8" s="42" t="s">
        <v>8</v>
      </c>
      <c r="AC8" s="41">
        <f>AD7</f>
        <v>9</v>
      </c>
      <c r="AD8" s="278"/>
      <c r="AE8" s="279"/>
      <c r="AF8" s="280"/>
      <c r="AG8" s="261">
        <f t="shared" si="0"/>
        <v>1</v>
      </c>
      <c r="AH8" s="255">
        <f t="shared" si="1"/>
        <v>5</v>
      </c>
      <c r="AI8" s="93">
        <f t="shared" si="2"/>
        <v>1000.6315789473684</v>
      </c>
      <c r="AJ8" s="259">
        <f t="shared" si="3"/>
        <v>24</v>
      </c>
      <c r="AK8" s="259" t="s">
        <v>8</v>
      </c>
      <c r="AL8" s="259">
        <f t="shared" si="4"/>
        <v>38</v>
      </c>
      <c r="AM8" s="260">
        <f t="shared" si="5"/>
        <v>0.63157894736842102</v>
      </c>
    </row>
    <row r="9" spans="1:39" ht="20.100000000000001" customHeight="1" x14ac:dyDescent="0.2">
      <c r="B9" s="21"/>
      <c r="C9" s="21"/>
      <c r="D9" s="21"/>
      <c r="E9" s="21"/>
      <c r="F9" s="21"/>
      <c r="G9" s="113" t="str">
        <f>$B3</f>
        <v>VK Polanka B</v>
      </c>
      <c r="H9" s="55">
        <v>6</v>
      </c>
      <c r="I9" s="55" t="s">
        <v>8</v>
      </c>
      <c r="J9" s="55">
        <v>4</v>
      </c>
      <c r="K9" s="105" t="str">
        <f>$B7</f>
        <v>Vřesina A</v>
      </c>
    </row>
    <row r="10" spans="1:39" ht="20.100000000000001" customHeight="1" x14ac:dyDescent="0.2">
      <c r="B10" s="21"/>
      <c r="C10" s="21"/>
      <c r="D10" s="21"/>
      <c r="E10" s="21"/>
      <c r="F10" s="21"/>
      <c r="G10" s="113" t="str">
        <f>$B4</f>
        <v>VK Polanka C</v>
      </c>
      <c r="H10" s="55">
        <v>7</v>
      </c>
      <c r="I10" s="55" t="s">
        <v>8</v>
      </c>
      <c r="J10" s="55">
        <v>6</v>
      </c>
      <c r="K10" s="105" t="str">
        <f>$B2</f>
        <v>VK Polanka A</v>
      </c>
    </row>
    <row r="11" spans="1:39" ht="20.100000000000001" customHeight="1" x14ac:dyDescent="0.2">
      <c r="B11" s="21"/>
      <c r="C11" s="21"/>
      <c r="D11" s="21"/>
      <c r="E11" s="21"/>
      <c r="F11" s="21"/>
      <c r="G11" s="240" t="str">
        <f>$B7</f>
        <v>Vřesina A</v>
      </c>
      <c r="H11" s="55">
        <v>3</v>
      </c>
      <c r="I11" s="8" t="s">
        <v>8</v>
      </c>
      <c r="J11" s="55">
        <v>9</v>
      </c>
      <c r="K11" s="241" t="str">
        <f>$B6</f>
        <v>PORG A</v>
      </c>
    </row>
    <row r="12" spans="1:39" ht="20.100000000000001" customHeight="1" x14ac:dyDescent="0.2">
      <c r="B12" s="21"/>
      <c r="C12" s="21"/>
      <c r="D12" s="21"/>
      <c r="E12" s="21"/>
      <c r="F12" s="21"/>
      <c r="G12" s="240" t="str">
        <f>$B2</f>
        <v>VK Polanka A</v>
      </c>
      <c r="H12" s="55">
        <v>0</v>
      </c>
      <c r="I12" s="8" t="s">
        <v>8</v>
      </c>
      <c r="J12" s="55">
        <v>6</v>
      </c>
      <c r="K12" s="241" t="str">
        <f>$B5</f>
        <v>VK Polanka D</v>
      </c>
    </row>
    <row r="13" spans="1:39" ht="20.100000000000001" customHeight="1" x14ac:dyDescent="0.2">
      <c r="B13" s="21"/>
      <c r="C13" s="21"/>
      <c r="D13" s="21"/>
      <c r="E13" s="21"/>
      <c r="F13" s="21"/>
      <c r="G13" s="240" t="str">
        <f>$B3</f>
        <v>VK Polanka B</v>
      </c>
      <c r="H13" s="55">
        <v>8</v>
      </c>
      <c r="I13" s="8" t="s">
        <v>8</v>
      </c>
      <c r="J13" s="55">
        <v>4</v>
      </c>
      <c r="K13" s="241" t="str">
        <f>$B4</f>
        <v>VK Polanka C</v>
      </c>
    </row>
    <row r="14" spans="1:39" ht="20.100000000000001" customHeight="1" x14ac:dyDescent="0.2">
      <c r="B14" s="21"/>
      <c r="C14" s="21"/>
      <c r="D14" s="21"/>
      <c r="E14" s="21"/>
      <c r="F14" s="21"/>
      <c r="G14" s="113" t="str">
        <f>$B6</f>
        <v>PORG A</v>
      </c>
      <c r="H14" s="55">
        <v>8</v>
      </c>
      <c r="I14" s="55" t="s">
        <v>8</v>
      </c>
      <c r="J14" s="55">
        <v>0</v>
      </c>
      <c r="K14" s="105" t="str">
        <f>$B2</f>
        <v>VK Polanka A</v>
      </c>
    </row>
    <row r="15" spans="1:39" ht="20.100000000000001" customHeight="1" x14ac:dyDescent="0.2">
      <c r="B15" s="21"/>
      <c r="C15" s="21"/>
      <c r="D15" s="21"/>
      <c r="E15" s="21"/>
      <c r="F15" s="21"/>
      <c r="G15" s="113" t="str">
        <f>$B5</f>
        <v>VK Polanka D</v>
      </c>
      <c r="H15" s="55">
        <v>2</v>
      </c>
      <c r="I15" s="55" t="s">
        <v>8</v>
      </c>
      <c r="J15" s="55">
        <v>3</v>
      </c>
      <c r="K15" s="105" t="str">
        <f>$B3</f>
        <v>VK Polanka B</v>
      </c>
    </row>
    <row r="16" spans="1:39" ht="20.100000000000001" customHeight="1" thickBot="1" x14ac:dyDescent="0.25">
      <c r="B16" s="21"/>
      <c r="C16" s="21"/>
      <c r="D16" s="21"/>
      <c r="E16" s="21"/>
      <c r="F16" s="21"/>
      <c r="G16" s="109" t="str">
        <f>$B4</f>
        <v>VK Polanka C</v>
      </c>
      <c r="H16" s="64">
        <v>7</v>
      </c>
      <c r="I16" s="64" t="s">
        <v>8</v>
      </c>
      <c r="J16" s="110">
        <v>8</v>
      </c>
      <c r="K16" s="111" t="str">
        <f>$B7</f>
        <v>Vřesina A</v>
      </c>
    </row>
  </sheetData>
  <mergeCells count="24">
    <mergeCell ref="O3:Q3"/>
    <mergeCell ref="R4:T4"/>
    <mergeCell ref="U5:W5"/>
    <mergeCell ref="X6:Z6"/>
    <mergeCell ref="AA7:AC7"/>
    <mergeCell ref="AD8:AF8"/>
    <mergeCell ref="AA1:AC1"/>
    <mergeCell ref="AD1:AF1"/>
    <mergeCell ref="AG1:AG2"/>
    <mergeCell ref="AH1:AH2"/>
    <mergeCell ref="AI1:AI2"/>
    <mergeCell ref="AJ1:AM2"/>
    <mergeCell ref="AA2:AC2"/>
    <mergeCell ref="AD2:AF2"/>
    <mergeCell ref="A1:K1"/>
    <mergeCell ref="M1:N2"/>
    <mergeCell ref="O1:Q1"/>
    <mergeCell ref="R1:T1"/>
    <mergeCell ref="U1:W1"/>
    <mergeCell ref="X1:Z1"/>
    <mergeCell ref="O2:Q2"/>
    <mergeCell ref="R2:T2"/>
    <mergeCell ref="U2:W2"/>
    <mergeCell ref="X2:Z2"/>
  </mergeCells>
  <printOptions horizontalCentered="1"/>
  <pageMargins left="0.54" right="0.48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11"/>
  <sheetViews>
    <sheetView zoomScaleNormal="100" workbookViewId="0">
      <selection activeCell="H12" sqref="H12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75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32</v>
      </c>
      <c r="C2" s="21"/>
      <c r="D2" s="21"/>
      <c r="E2" s="21"/>
      <c r="G2" s="262" t="str">
        <f>$B3</f>
        <v>Kučery A</v>
      </c>
      <c r="H2" s="51">
        <v>7</v>
      </c>
      <c r="I2" s="231" t="s">
        <v>8</v>
      </c>
      <c r="J2" s="99">
        <v>8</v>
      </c>
      <c r="K2" s="232" t="str">
        <f>$B6</f>
        <v>VK Polanka E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Vratimov A</v>
      </c>
      <c r="Y2" s="267"/>
      <c r="Z2" s="268"/>
      <c r="AA2" s="269" t="str">
        <f>W4</f>
        <v>Kučery A</v>
      </c>
      <c r="AB2" s="267"/>
      <c r="AC2" s="268"/>
      <c r="AD2" s="269" t="str">
        <f>W5</f>
        <v>Vratimov B</v>
      </c>
      <c r="AE2" s="267"/>
      <c r="AF2" s="268"/>
      <c r="AG2" s="269" t="str">
        <f>W6</f>
        <v>Komenského A</v>
      </c>
      <c r="AH2" s="267"/>
      <c r="AI2" s="268"/>
      <c r="AJ2" s="269" t="str">
        <f>W7</f>
        <v>VK Polanka E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240" t="s">
        <v>1</v>
      </c>
      <c r="B3" s="54" t="s">
        <v>20</v>
      </c>
      <c r="C3" s="21"/>
      <c r="D3" s="21"/>
      <c r="E3" s="21"/>
      <c r="G3" s="103" t="str">
        <f>$B4</f>
        <v>Vratimov B</v>
      </c>
      <c r="H3" s="55">
        <v>16</v>
      </c>
      <c r="I3" s="55" t="s">
        <v>8</v>
      </c>
      <c r="J3" s="104">
        <v>5</v>
      </c>
      <c r="K3" s="105" t="str">
        <f>$B5</f>
        <v>Komenského A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'OČ 7-11'!$B$2</f>
        <v>Vratimov A</v>
      </c>
      <c r="X3" s="320"/>
      <c r="Y3" s="321"/>
      <c r="Z3" s="322"/>
      <c r="AA3" s="251">
        <f>'OČ 7-11'!$H$5</f>
        <v>11</v>
      </c>
      <c r="AB3" s="237" t="s">
        <v>8</v>
      </c>
      <c r="AC3" s="17">
        <f>'OČ 7-11'!$J$5</f>
        <v>5</v>
      </c>
      <c r="AD3" s="251">
        <f>'OČ 7-11'!$J$6</f>
        <v>6</v>
      </c>
      <c r="AE3" s="237" t="s">
        <v>8</v>
      </c>
      <c r="AF3" s="17">
        <f>'OČ 7-11'!$H$6</f>
        <v>5</v>
      </c>
      <c r="AG3" s="251">
        <f>'OČ 7-11'!$H$8</f>
        <v>6</v>
      </c>
      <c r="AH3" s="237" t="s">
        <v>8</v>
      </c>
      <c r="AI3" s="17">
        <f>'OČ 7-11'!$J$8</f>
        <v>15</v>
      </c>
      <c r="AJ3" s="251">
        <f>'OČ 7-11'!$J$11</f>
        <v>10</v>
      </c>
      <c r="AK3" s="237" t="s">
        <v>8</v>
      </c>
      <c r="AL3" s="17">
        <f>'OČ 7-11'!$H$11</f>
        <v>5</v>
      </c>
      <c r="AM3" s="126">
        <f>SUM(IF(X3&gt;Z3,1,0),IF(AA3&gt;AC3,1,0),IF(AD3&gt;AF3,1,0),IF(AG3&gt;AI3,1,0),IF(AJ3&gt;AL3,1,0))</f>
        <v>3</v>
      </c>
      <c r="AN3" s="242">
        <f>_xlfn.RANK.EQ(AO3,$AO$3:$AO$7)</f>
        <v>2</v>
      </c>
      <c r="AO3" s="19">
        <f>1000*AM3+AS3</f>
        <v>3001.1</v>
      </c>
      <c r="AP3" s="237">
        <f>X3+AA3+AD3+AG3+AJ3</f>
        <v>33</v>
      </c>
      <c r="AQ3" s="237" t="s">
        <v>8</v>
      </c>
      <c r="AR3" s="237">
        <f>AC3+AF3+AI3+AL3+Z3</f>
        <v>30</v>
      </c>
      <c r="AS3" s="244">
        <f>AP3/AR3</f>
        <v>1.1000000000000001</v>
      </c>
    </row>
    <row r="4" spans="1:45" ht="20.100000000000001" customHeight="1" x14ac:dyDescent="0.15">
      <c r="A4" s="240" t="s">
        <v>2</v>
      </c>
      <c r="B4" s="54" t="s">
        <v>62</v>
      </c>
      <c r="C4" s="21"/>
      <c r="D4" s="21"/>
      <c r="E4" s="21"/>
      <c r="G4" s="103" t="str">
        <f>$B6</f>
        <v>VK Polanka E</v>
      </c>
      <c r="H4" s="55">
        <v>4</v>
      </c>
      <c r="I4" s="55" t="s">
        <v>8</v>
      </c>
      <c r="J4" s="104">
        <v>15</v>
      </c>
      <c r="K4" s="105" t="str">
        <f>$B4</f>
        <v>Vratimov B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'OČ 7-11'!$B$3</f>
        <v>Kučery A</v>
      </c>
      <c r="X4" s="34">
        <f>AC3</f>
        <v>5</v>
      </c>
      <c r="Y4" s="35" t="s">
        <v>8</v>
      </c>
      <c r="Z4" s="36">
        <f>AA3</f>
        <v>11</v>
      </c>
      <c r="AA4" s="323"/>
      <c r="AB4" s="324"/>
      <c r="AC4" s="325"/>
      <c r="AD4" s="29">
        <f>'OČ 7-11'!$H$9</f>
        <v>4</v>
      </c>
      <c r="AE4" s="256" t="s">
        <v>8</v>
      </c>
      <c r="AF4" s="31">
        <f>'OČ 7-11'!$J$9</f>
        <v>14</v>
      </c>
      <c r="AG4" s="29">
        <f>'OČ 7-11'!$J$10</f>
        <v>8</v>
      </c>
      <c r="AH4" s="256" t="s">
        <v>8</v>
      </c>
      <c r="AI4" s="31">
        <f>'OČ 7-11'!$H$10</f>
        <v>10</v>
      </c>
      <c r="AJ4" s="29">
        <f>'OČ 7-11'!$H$2</f>
        <v>7</v>
      </c>
      <c r="AK4" s="256" t="s">
        <v>8</v>
      </c>
      <c r="AL4" s="31">
        <f>'OČ 7-11'!$J$2</f>
        <v>8</v>
      </c>
      <c r="AM4" s="62">
        <f t="shared" ref="AM4:AM7" si="0">SUM(IF(X4&gt;Z4,1,0),IF(AA4&gt;AC4,1,0),IF(AD4&gt;AF4,1,0),IF(AG4&gt;AI4,1,0),IF(AJ4&gt;AL4,1,0))</f>
        <v>0</v>
      </c>
      <c r="AN4" s="242">
        <f t="shared" ref="AN4:AN7" si="1">_xlfn.RANK.EQ(AO4,$AO$3:$AO$7)</f>
        <v>5</v>
      </c>
      <c r="AO4" s="19">
        <f t="shared" ref="AO4:AO7" si="2">1000*AM4+AS4</f>
        <v>0.55813953488372092</v>
      </c>
      <c r="AP4" s="256">
        <f t="shared" ref="AP4:AP7" si="3">X4+AA4+AD4+AG4+AJ4</f>
        <v>24</v>
      </c>
      <c r="AQ4" s="256" t="s">
        <v>8</v>
      </c>
      <c r="AR4" s="256">
        <f t="shared" ref="AR4:AR7" si="4">AC4+AF4+AI4+AL4+Z4</f>
        <v>43</v>
      </c>
      <c r="AS4" s="257">
        <f t="shared" ref="AS4:AS7" si="5">AP4/AR4</f>
        <v>0.55813953488372092</v>
      </c>
    </row>
    <row r="5" spans="1:45" ht="20.100000000000001" customHeight="1" x14ac:dyDescent="0.3">
      <c r="A5" s="240" t="s">
        <v>3</v>
      </c>
      <c r="B5" s="54" t="s">
        <v>26</v>
      </c>
      <c r="C5" s="21"/>
      <c r="D5" s="21"/>
      <c r="E5" s="21"/>
      <c r="G5" s="73" t="str">
        <f>$B2</f>
        <v>Vratimov A</v>
      </c>
      <c r="H5" s="55">
        <v>11</v>
      </c>
      <c r="I5" s="8" t="s">
        <v>8</v>
      </c>
      <c r="J5" s="104">
        <v>5</v>
      </c>
      <c r="K5" s="241" t="str">
        <f>$B3</f>
        <v>Kučery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'OČ 7-11'!$B$4</f>
        <v>Vratimov B</v>
      </c>
      <c r="X5" s="34">
        <f>AF3</f>
        <v>5</v>
      </c>
      <c r="Y5" s="35" t="s">
        <v>8</v>
      </c>
      <c r="Z5" s="36">
        <f>AD3</f>
        <v>6</v>
      </c>
      <c r="AA5" s="34">
        <f>AF4</f>
        <v>14</v>
      </c>
      <c r="AB5" s="35" t="s">
        <v>8</v>
      </c>
      <c r="AC5" s="36">
        <f>AD4</f>
        <v>4</v>
      </c>
      <c r="AD5" s="323"/>
      <c r="AE5" s="324"/>
      <c r="AF5" s="325"/>
      <c r="AG5" s="29">
        <f>'OČ 7-11'!$H$3</f>
        <v>16</v>
      </c>
      <c r="AH5" s="256" t="s">
        <v>8</v>
      </c>
      <c r="AI5" s="31">
        <f>'OČ 7-11'!$J$3</f>
        <v>5</v>
      </c>
      <c r="AJ5" s="29">
        <f>'OČ 7-11'!$J$4</f>
        <v>15</v>
      </c>
      <c r="AK5" s="256" t="s">
        <v>8</v>
      </c>
      <c r="AL5" s="31">
        <f>'OČ 7-11'!$H$4</f>
        <v>4</v>
      </c>
      <c r="AM5" s="62">
        <f t="shared" si="0"/>
        <v>3</v>
      </c>
      <c r="AN5" s="242">
        <f t="shared" si="1"/>
        <v>1</v>
      </c>
      <c r="AO5" s="19">
        <f t="shared" si="2"/>
        <v>3002.6315789473683</v>
      </c>
      <c r="AP5" s="256">
        <f t="shared" si="3"/>
        <v>50</v>
      </c>
      <c r="AQ5" s="256" t="s">
        <v>8</v>
      </c>
      <c r="AR5" s="256">
        <f t="shared" si="4"/>
        <v>19</v>
      </c>
      <c r="AS5" s="257">
        <f t="shared" si="5"/>
        <v>2.6315789473684212</v>
      </c>
    </row>
    <row r="6" spans="1:45" ht="20.100000000000001" customHeight="1" thickBot="1" x14ac:dyDescent="0.2">
      <c r="A6" s="235" t="s">
        <v>4</v>
      </c>
      <c r="B6" s="61" t="s">
        <v>52</v>
      </c>
      <c r="C6" s="21"/>
      <c r="D6" s="21"/>
      <c r="E6" s="21"/>
      <c r="G6" s="103" t="str">
        <f>$B4</f>
        <v>Vratimov B</v>
      </c>
      <c r="H6" s="55">
        <v>5</v>
      </c>
      <c r="I6" s="55" t="s">
        <v>8</v>
      </c>
      <c r="J6" s="104">
        <v>6</v>
      </c>
      <c r="K6" s="105" t="str">
        <f>$B2</f>
        <v>Vratimov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'OČ 7-11'!$B$5</f>
        <v>Komenského A</v>
      </c>
      <c r="X6" s="34">
        <f>AI3</f>
        <v>15</v>
      </c>
      <c r="Y6" s="35" t="s">
        <v>8</v>
      </c>
      <c r="Z6" s="36">
        <f>AG3</f>
        <v>6</v>
      </c>
      <c r="AA6" s="34">
        <f>AI4</f>
        <v>10</v>
      </c>
      <c r="AB6" s="35" t="s">
        <v>8</v>
      </c>
      <c r="AC6" s="36">
        <f>AG4</f>
        <v>8</v>
      </c>
      <c r="AD6" s="34">
        <f>AI5</f>
        <v>5</v>
      </c>
      <c r="AE6" s="35" t="s">
        <v>8</v>
      </c>
      <c r="AF6" s="36">
        <f>AG5</f>
        <v>16</v>
      </c>
      <c r="AG6" s="323"/>
      <c r="AH6" s="324"/>
      <c r="AI6" s="325"/>
      <c r="AJ6" s="29">
        <f>'OČ 7-11'!$H$7</f>
        <v>5</v>
      </c>
      <c r="AK6" s="256" t="s">
        <v>8</v>
      </c>
      <c r="AL6" s="31">
        <f>'OČ 7-11'!$J$7</f>
        <v>6</v>
      </c>
      <c r="AM6" s="62">
        <f t="shared" si="0"/>
        <v>2</v>
      </c>
      <c r="AN6" s="242">
        <f t="shared" si="1"/>
        <v>3</v>
      </c>
      <c r="AO6" s="19">
        <f t="shared" si="2"/>
        <v>2000.9722222222222</v>
      </c>
      <c r="AP6" s="256">
        <f t="shared" si="3"/>
        <v>35</v>
      </c>
      <c r="AQ6" s="256" t="s">
        <v>8</v>
      </c>
      <c r="AR6" s="256">
        <f t="shared" si="4"/>
        <v>36</v>
      </c>
      <c r="AS6" s="257">
        <f t="shared" si="5"/>
        <v>0.97222222222222221</v>
      </c>
    </row>
    <row r="7" spans="1:45" ht="20.100000000000001" customHeight="1" thickBot="1" x14ac:dyDescent="0.2">
      <c r="G7" s="103" t="str">
        <f>$B5</f>
        <v>Komenského A</v>
      </c>
      <c r="H7" s="55">
        <v>5</v>
      </c>
      <c r="I7" s="55" t="s">
        <v>8</v>
      </c>
      <c r="J7" s="104">
        <v>6</v>
      </c>
      <c r="K7" s="105" t="str">
        <f>$B6</f>
        <v>VK Polanka E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'OČ 7-11'!$B$6</f>
        <v>VK Polanka E</v>
      </c>
      <c r="X7" s="39">
        <f>AL3</f>
        <v>5</v>
      </c>
      <c r="Y7" s="40" t="s">
        <v>8</v>
      </c>
      <c r="Z7" s="41">
        <f>AJ3</f>
        <v>10</v>
      </c>
      <c r="AA7" s="39">
        <f>AL4</f>
        <v>8</v>
      </c>
      <c r="AB7" s="40" t="s">
        <v>8</v>
      </c>
      <c r="AC7" s="41">
        <f>AJ4</f>
        <v>7</v>
      </c>
      <c r="AD7" s="39">
        <f>AL5</f>
        <v>4</v>
      </c>
      <c r="AE7" s="40" t="s">
        <v>8</v>
      </c>
      <c r="AF7" s="41">
        <f>AJ5</f>
        <v>15</v>
      </c>
      <c r="AG7" s="39">
        <f>AL6</f>
        <v>6</v>
      </c>
      <c r="AH7" s="40" t="s">
        <v>8</v>
      </c>
      <c r="AI7" s="41">
        <f>AJ6</f>
        <v>5</v>
      </c>
      <c r="AJ7" s="326"/>
      <c r="AK7" s="327"/>
      <c r="AL7" s="328"/>
      <c r="AM7" s="95">
        <f t="shared" si="0"/>
        <v>2</v>
      </c>
      <c r="AN7" s="249">
        <f t="shared" si="1"/>
        <v>4</v>
      </c>
      <c r="AO7" s="19">
        <f t="shared" si="2"/>
        <v>2000.6216216216217</v>
      </c>
      <c r="AP7" s="259">
        <f t="shared" si="3"/>
        <v>23</v>
      </c>
      <c r="AQ7" s="259" t="s">
        <v>8</v>
      </c>
      <c r="AR7" s="259">
        <f t="shared" si="4"/>
        <v>37</v>
      </c>
      <c r="AS7" s="260">
        <f t="shared" si="5"/>
        <v>0.6216216216216216</v>
      </c>
    </row>
    <row r="8" spans="1:45" ht="20.100000000000001" customHeight="1" x14ac:dyDescent="0.15">
      <c r="G8" s="73" t="str">
        <f>$B2</f>
        <v>Vratimov A</v>
      </c>
      <c r="H8" s="55">
        <v>6</v>
      </c>
      <c r="I8" s="8" t="s">
        <v>8</v>
      </c>
      <c r="J8" s="104">
        <v>15</v>
      </c>
      <c r="K8" s="241" t="str">
        <f>$B5</f>
        <v>Komenského A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Kučery A</v>
      </c>
      <c r="H9" s="55">
        <v>4</v>
      </c>
      <c r="I9" s="8" t="s">
        <v>8</v>
      </c>
      <c r="J9" s="55">
        <v>14</v>
      </c>
      <c r="K9" s="241" t="str">
        <f>$B4</f>
        <v>Vratimov B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Komenského A</v>
      </c>
      <c r="H10" s="55">
        <v>10</v>
      </c>
      <c r="I10" s="55" t="s">
        <v>8</v>
      </c>
      <c r="J10" s="55">
        <v>8</v>
      </c>
      <c r="K10" s="105" t="str">
        <f>$B3</f>
        <v>Kučery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VK Polanka E</v>
      </c>
      <c r="H11" s="64">
        <v>5</v>
      </c>
      <c r="I11" s="64" t="s">
        <v>8</v>
      </c>
      <c r="J11" s="64">
        <v>10</v>
      </c>
      <c r="K11" s="111" t="str">
        <f>$B2</f>
        <v>Vratimov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11"/>
  <sheetViews>
    <sheetView zoomScaleNormal="100" workbookViewId="0">
      <selection activeCell="AB9" sqref="AB9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76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21</v>
      </c>
      <c r="C2" s="21"/>
      <c r="D2" s="21"/>
      <c r="E2" s="21"/>
      <c r="G2" s="262" t="str">
        <f>$B3</f>
        <v>Bvo Hlučín A</v>
      </c>
      <c r="H2" s="51">
        <v>18</v>
      </c>
      <c r="I2" s="231" t="s">
        <v>8</v>
      </c>
      <c r="J2" s="99">
        <v>5</v>
      </c>
      <c r="K2" s="232" t="str">
        <f>$B6</f>
        <v>Škarvady A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Stará Bělá A</v>
      </c>
      <c r="Y2" s="267"/>
      <c r="Z2" s="268"/>
      <c r="AA2" s="269" t="str">
        <f>W4</f>
        <v>Bvo Hlučín A</v>
      </c>
      <c r="AB2" s="267"/>
      <c r="AC2" s="268"/>
      <c r="AD2" s="269" t="str">
        <f>W5</f>
        <v>Stará Bělá B</v>
      </c>
      <c r="AE2" s="267"/>
      <c r="AF2" s="268"/>
      <c r="AG2" s="269" t="str">
        <f>W6</f>
        <v>VK Raškovice A</v>
      </c>
      <c r="AH2" s="267"/>
      <c r="AI2" s="268"/>
      <c r="AJ2" s="269" t="str">
        <f>W7</f>
        <v>Škarvady A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240" t="s">
        <v>1</v>
      </c>
      <c r="B3" s="54" t="s">
        <v>77</v>
      </c>
      <c r="C3" s="21"/>
      <c r="D3" s="21"/>
      <c r="E3" s="21"/>
      <c r="G3" s="103" t="str">
        <f>$B4</f>
        <v>Stará Bělá B</v>
      </c>
      <c r="H3" s="55">
        <v>13</v>
      </c>
      <c r="I3" s="55" t="s">
        <v>8</v>
      </c>
      <c r="J3" s="104">
        <v>11</v>
      </c>
      <c r="K3" s="105" t="str">
        <f>$B5</f>
        <v>VK Raškovice A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'OČ 12-16'!$B$2</f>
        <v>Stará Bělá A</v>
      </c>
      <c r="X3" s="320"/>
      <c r="Y3" s="321"/>
      <c r="Z3" s="322"/>
      <c r="AA3" s="251">
        <f>'OČ 12-16'!$H$5</f>
        <v>8</v>
      </c>
      <c r="AB3" s="237" t="s">
        <v>8</v>
      </c>
      <c r="AC3" s="17">
        <f>'OČ 12-16'!$J$5</f>
        <v>11</v>
      </c>
      <c r="AD3" s="251">
        <f>'OČ 12-16'!$J$6</f>
        <v>15</v>
      </c>
      <c r="AE3" s="237" t="s">
        <v>8</v>
      </c>
      <c r="AF3" s="17">
        <f>'OČ 12-16'!$H$6</f>
        <v>11</v>
      </c>
      <c r="AG3" s="251">
        <f>'OČ 12-16'!$H$8</f>
        <v>9</v>
      </c>
      <c r="AH3" s="237" t="s">
        <v>8</v>
      </c>
      <c r="AI3" s="17">
        <f>'OČ 12-16'!$J$8</f>
        <v>2</v>
      </c>
      <c r="AJ3" s="251">
        <f>'OČ 12-16'!$J$11</f>
        <v>14</v>
      </c>
      <c r="AK3" s="237" t="s">
        <v>8</v>
      </c>
      <c r="AL3" s="17">
        <f>'OČ 12-16'!$H$11</f>
        <v>9</v>
      </c>
      <c r="AM3" s="126">
        <f>SUM(IF(X3&gt;Z3,1,0),IF(AA3&gt;AC3,1,0),IF(AD3&gt;AF3,1,0),IF(AG3&gt;AI3,1,0),IF(AJ3&gt;AL3,1,0))</f>
        <v>3</v>
      </c>
      <c r="AN3" s="242">
        <f>_xlfn.RANK.EQ(AO3,$AO$3:$AO$7)</f>
        <v>2</v>
      </c>
      <c r="AO3" s="19">
        <f>1000*AM3+AS3</f>
        <v>3001.3939393939395</v>
      </c>
      <c r="AP3" s="237">
        <f>X3+AA3+AD3+AG3+AJ3</f>
        <v>46</v>
      </c>
      <c r="AQ3" s="237" t="s">
        <v>8</v>
      </c>
      <c r="AR3" s="237">
        <f>AC3+AF3+AI3+AL3+Z3</f>
        <v>33</v>
      </c>
      <c r="AS3" s="244">
        <f>AP3/AR3</f>
        <v>1.393939393939394</v>
      </c>
    </row>
    <row r="4" spans="1:45" ht="20.100000000000001" customHeight="1" x14ac:dyDescent="0.3">
      <c r="A4" s="240" t="s">
        <v>2</v>
      </c>
      <c r="B4" s="54" t="s">
        <v>27</v>
      </c>
      <c r="C4" s="21"/>
      <c r="D4" s="21"/>
      <c r="E4" s="21"/>
      <c r="G4" s="103" t="str">
        <f>$B6</f>
        <v>Škarvady A</v>
      </c>
      <c r="H4" s="55">
        <v>13</v>
      </c>
      <c r="I4" s="55" t="s">
        <v>8</v>
      </c>
      <c r="J4" s="104">
        <v>14</v>
      </c>
      <c r="K4" s="105" t="str">
        <f>$B4</f>
        <v>Stará Bělá B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'OČ 12-16'!$B$3</f>
        <v>Bvo Hlučín A</v>
      </c>
      <c r="X4" s="34">
        <f>AC3</f>
        <v>11</v>
      </c>
      <c r="Y4" s="35" t="s">
        <v>8</v>
      </c>
      <c r="Z4" s="36">
        <f>AA3</f>
        <v>8</v>
      </c>
      <c r="AA4" s="323"/>
      <c r="AB4" s="324"/>
      <c r="AC4" s="325"/>
      <c r="AD4" s="29">
        <f>'OČ 12-16'!$H$9</f>
        <v>16</v>
      </c>
      <c r="AE4" s="256" t="s">
        <v>8</v>
      </c>
      <c r="AF4" s="31">
        <f>'OČ 12-16'!$J$9</f>
        <v>10</v>
      </c>
      <c r="AG4" s="29">
        <f>'OČ 12-16'!$J$10</f>
        <v>10</v>
      </c>
      <c r="AH4" s="256" t="s">
        <v>8</v>
      </c>
      <c r="AI4" s="31">
        <f>'OČ 12-16'!$H$10</f>
        <v>13</v>
      </c>
      <c r="AJ4" s="29">
        <f>'OČ 12-16'!$H$2</f>
        <v>18</v>
      </c>
      <c r="AK4" s="256" t="s">
        <v>8</v>
      </c>
      <c r="AL4" s="31">
        <f>'OČ 12-16'!$J$2</f>
        <v>5</v>
      </c>
      <c r="AM4" s="62">
        <f t="shared" ref="AM4:AM7" si="0">SUM(IF(X4&gt;Z4,1,0),IF(AA4&gt;AC4,1,0),IF(AD4&gt;AF4,1,0),IF(AG4&gt;AI4,1,0),IF(AJ4&gt;AL4,1,0))</f>
        <v>3</v>
      </c>
      <c r="AN4" s="242">
        <f t="shared" ref="AN4:AN7" si="1">_xlfn.RANK.EQ(AO4,$AO$3:$AO$7)</f>
        <v>1</v>
      </c>
      <c r="AO4" s="19">
        <f t="shared" ref="AO4:AO7" si="2">1000*AM4+AS4</f>
        <v>3001.5277777777778</v>
      </c>
      <c r="AP4" s="256">
        <f t="shared" ref="AP4:AP7" si="3">X4+AA4+AD4+AG4+AJ4</f>
        <v>55</v>
      </c>
      <c r="AQ4" s="256" t="s">
        <v>8</v>
      </c>
      <c r="AR4" s="256">
        <f t="shared" ref="AR4:AR7" si="4">AC4+AF4+AI4+AL4+Z4</f>
        <v>36</v>
      </c>
      <c r="AS4" s="257">
        <f t="shared" ref="AS4:AS7" si="5">AP4/AR4</f>
        <v>1.5277777777777777</v>
      </c>
    </row>
    <row r="5" spans="1:45" ht="20.100000000000001" customHeight="1" x14ac:dyDescent="0.3">
      <c r="A5" s="240" t="s">
        <v>3</v>
      </c>
      <c r="B5" s="54" t="s">
        <v>22</v>
      </c>
      <c r="C5" s="21"/>
      <c r="D5" s="21"/>
      <c r="E5" s="21"/>
      <c r="G5" s="73" t="str">
        <f>$B2</f>
        <v>Stará Bělá A</v>
      </c>
      <c r="H5" s="55">
        <v>8</v>
      </c>
      <c r="I5" s="8" t="s">
        <v>8</v>
      </c>
      <c r="J5" s="104">
        <v>11</v>
      </c>
      <c r="K5" s="241" t="str">
        <f>$B3</f>
        <v>Bvo Hlučín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'OČ 12-16'!$B$4</f>
        <v>Stará Bělá B</v>
      </c>
      <c r="X5" s="34">
        <f>AF3</f>
        <v>11</v>
      </c>
      <c r="Y5" s="35" t="s">
        <v>8</v>
      </c>
      <c r="Z5" s="36">
        <f>AD3</f>
        <v>15</v>
      </c>
      <c r="AA5" s="34">
        <f>AF4</f>
        <v>10</v>
      </c>
      <c r="AB5" s="35" t="s">
        <v>8</v>
      </c>
      <c r="AC5" s="36">
        <f>AD4</f>
        <v>16</v>
      </c>
      <c r="AD5" s="323"/>
      <c r="AE5" s="324"/>
      <c r="AF5" s="325"/>
      <c r="AG5" s="29">
        <f>'OČ 12-16'!$H$3</f>
        <v>13</v>
      </c>
      <c r="AH5" s="256" t="s">
        <v>8</v>
      </c>
      <c r="AI5" s="31">
        <f>'OČ 12-16'!$J$3</f>
        <v>11</v>
      </c>
      <c r="AJ5" s="29">
        <f>'OČ 12-16'!$J$4</f>
        <v>14</v>
      </c>
      <c r="AK5" s="256" t="s">
        <v>8</v>
      </c>
      <c r="AL5" s="31">
        <f>'OČ 12-16'!$H$4</f>
        <v>13</v>
      </c>
      <c r="AM5" s="62">
        <f t="shared" si="0"/>
        <v>2</v>
      </c>
      <c r="AN5" s="242">
        <f t="shared" si="1"/>
        <v>4</v>
      </c>
      <c r="AO5" s="19">
        <f t="shared" si="2"/>
        <v>2000.8727272727272</v>
      </c>
      <c r="AP5" s="256">
        <f t="shared" si="3"/>
        <v>48</v>
      </c>
      <c r="AQ5" s="256" t="s">
        <v>8</v>
      </c>
      <c r="AR5" s="256">
        <f t="shared" si="4"/>
        <v>55</v>
      </c>
      <c r="AS5" s="257">
        <f t="shared" si="5"/>
        <v>0.87272727272727268</v>
      </c>
    </row>
    <row r="6" spans="1:45" ht="20.100000000000001" customHeight="1" thickBot="1" x14ac:dyDescent="0.35">
      <c r="A6" s="235" t="s">
        <v>4</v>
      </c>
      <c r="B6" s="61" t="s">
        <v>37</v>
      </c>
      <c r="C6" s="21"/>
      <c r="D6" s="21"/>
      <c r="E6" s="21"/>
      <c r="G6" s="103" t="str">
        <f>$B4</f>
        <v>Stará Bělá B</v>
      </c>
      <c r="H6" s="55">
        <v>11</v>
      </c>
      <c r="I6" s="55" t="s">
        <v>8</v>
      </c>
      <c r="J6" s="104">
        <v>15</v>
      </c>
      <c r="K6" s="105" t="str">
        <f>$B2</f>
        <v>Stará Bělá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'OČ 12-16'!$B$5</f>
        <v>VK Raškovice A</v>
      </c>
      <c r="X6" s="34">
        <f>AI3</f>
        <v>2</v>
      </c>
      <c r="Y6" s="35" t="s">
        <v>8</v>
      </c>
      <c r="Z6" s="36">
        <f>AG3</f>
        <v>9</v>
      </c>
      <c r="AA6" s="34">
        <f>AI4</f>
        <v>13</v>
      </c>
      <c r="AB6" s="35" t="s">
        <v>8</v>
      </c>
      <c r="AC6" s="36">
        <f>AG4</f>
        <v>10</v>
      </c>
      <c r="AD6" s="34">
        <f>AI5</f>
        <v>11</v>
      </c>
      <c r="AE6" s="35" t="s">
        <v>8</v>
      </c>
      <c r="AF6" s="36">
        <f>AG5</f>
        <v>13</v>
      </c>
      <c r="AG6" s="323"/>
      <c r="AH6" s="324"/>
      <c r="AI6" s="325"/>
      <c r="AJ6" s="29">
        <f>'OČ 12-16'!$H$7</f>
        <v>20</v>
      </c>
      <c r="AK6" s="256" t="s">
        <v>8</v>
      </c>
      <c r="AL6" s="31">
        <f>'OČ 12-16'!$J$7</f>
        <v>9</v>
      </c>
      <c r="AM6" s="62">
        <f t="shared" si="0"/>
        <v>2</v>
      </c>
      <c r="AN6" s="242">
        <f t="shared" si="1"/>
        <v>3</v>
      </c>
      <c r="AO6" s="19">
        <f t="shared" si="2"/>
        <v>2001.1219512195121</v>
      </c>
      <c r="AP6" s="256">
        <f t="shared" si="3"/>
        <v>46</v>
      </c>
      <c r="AQ6" s="256" t="s">
        <v>8</v>
      </c>
      <c r="AR6" s="256">
        <f t="shared" si="4"/>
        <v>41</v>
      </c>
      <c r="AS6" s="257">
        <f t="shared" si="5"/>
        <v>1.1219512195121952</v>
      </c>
    </row>
    <row r="7" spans="1:45" ht="20.100000000000001" customHeight="1" thickBot="1" x14ac:dyDescent="0.2">
      <c r="G7" s="103" t="str">
        <f>$B5</f>
        <v>VK Raškovice A</v>
      </c>
      <c r="H7" s="55">
        <v>20</v>
      </c>
      <c r="I7" s="55" t="s">
        <v>8</v>
      </c>
      <c r="J7" s="104">
        <v>9</v>
      </c>
      <c r="K7" s="105" t="str">
        <f>$B6</f>
        <v>Škarvady A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'OČ 12-16'!$B$6</f>
        <v>Škarvady A</v>
      </c>
      <c r="X7" s="39">
        <f>AL3</f>
        <v>9</v>
      </c>
      <c r="Y7" s="40" t="s">
        <v>8</v>
      </c>
      <c r="Z7" s="41">
        <f>AJ3</f>
        <v>14</v>
      </c>
      <c r="AA7" s="39">
        <f>AL4</f>
        <v>5</v>
      </c>
      <c r="AB7" s="40" t="s">
        <v>8</v>
      </c>
      <c r="AC7" s="41">
        <f>AJ4</f>
        <v>18</v>
      </c>
      <c r="AD7" s="39">
        <f>AL5</f>
        <v>13</v>
      </c>
      <c r="AE7" s="40" t="s">
        <v>8</v>
      </c>
      <c r="AF7" s="41">
        <f>AJ5</f>
        <v>14</v>
      </c>
      <c r="AG7" s="39">
        <f>AL6</f>
        <v>9</v>
      </c>
      <c r="AH7" s="40" t="s">
        <v>8</v>
      </c>
      <c r="AI7" s="41">
        <f>AJ6</f>
        <v>20</v>
      </c>
      <c r="AJ7" s="326"/>
      <c r="AK7" s="327"/>
      <c r="AL7" s="328"/>
      <c r="AM7" s="95">
        <f t="shared" si="0"/>
        <v>0</v>
      </c>
      <c r="AN7" s="249">
        <f t="shared" si="1"/>
        <v>5</v>
      </c>
      <c r="AO7" s="19">
        <f t="shared" si="2"/>
        <v>0.54545454545454541</v>
      </c>
      <c r="AP7" s="259">
        <f t="shared" si="3"/>
        <v>36</v>
      </c>
      <c r="AQ7" s="259" t="s">
        <v>8</v>
      </c>
      <c r="AR7" s="259">
        <f t="shared" si="4"/>
        <v>66</v>
      </c>
      <c r="AS7" s="260">
        <f t="shared" si="5"/>
        <v>0.54545454545454541</v>
      </c>
    </row>
    <row r="8" spans="1:45" ht="20.100000000000001" customHeight="1" x14ac:dyDescent="0.15">
      <c r="G8" s="73" t="str">
        <f>$B2</f>
        <v>Stará Bělá A</v>
      </c>
      <c r="H8" s="55">
        <v>9</v>
      </c>
      <c r="I8" s="8" t="s">
        <v>8</v>
      </c>
      <c r="J8" s="104">
        <v>2</v>
      </c>
      <c r="K8" s="241" t="str">
        <f>$B5</f>
        <v>VK Raškovice A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Bvo Hlučín A</v>
      </c>
      <c r="H9" s="55">
        <v>16</v>
      </c>
      <c r="I9" s="8" t="s">
        <v>8</v>
      </c>
      <c r="J9" s="55">
        <v>10</v>
      </c>
      <c r="K9" s="241" t="str">
        <f>$B4</f>
        <v>Stará Bělá B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VK Raškovice A</v>
      </c>
      <c r="H10" s="55">
        <v>13</v>
      </c>
      <c r="I10" s="55" t="s">
        <v>8</v>
      </c>
      <c r="J10" s="55">
        <v>10</v>
      </c>
      <c r="K10" s="105" t="str">
        <f>$B3</f>
        <v>Bvo Hlučín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Škarvady A</v>
      </c>
      <c r="H11" s="64">
        <v>9</v>
      </c>
      <c r="I11" s="64" t="s">
        <v>8</v>
      </c>
      <c r="J11" s="64">
        <v>14</v>
      </c>
      <c r="K11" s="111" t="str">
        <f>$B2</f>
        <v>Stará Bělá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2"/>
  <sheetViews>
    <sheetView topLeftCell="J2" zoomScale="90" zoomScaleNormal="90" workbookViewId="0">
      <selection activeCell="N8" sqref="N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167" customWidth="1"/>
    <col min="6" max="6" width="5.7109375" style="167" customWidth="1"/>
    <col min="7" max="7" width="30.7109375" style="247" customWidth="1"/>
    <col min="8" max="8" width="5.7109375" style="247" customWidth="1"/>
    <col min="9" max="9" width="4.42578125" style="247" customWidth="1"/>
    <col min="10" max="10" width="5.7109375" style="247" customWidth="1"/>
    <col min="11" max="11" width="30.7109375" style="247" customWidth="1"/>
    <col min="12" max="12" width="4.42578125" style="247" customWidth="1"/>
    <col min="13" max="13" width="5.140625" style="247" customWidth="1"/>
    <col min="14" max="14" width="19.7109375" style="247" bestFit="1" customWidth="1"/>
    <col min="15" max="15" width="5" style="247" customWidth="1"/>
    <col min="16" max="31" width="4.42578125" style="247" customWidth="1"/>
    <col min="32" max="32" width="5" style="247" customWidth="1"/>
    <col min="33" max="34" width="4.42578125" style="247" customWidth="1"/>
    <col min="35" max="35" width="5" style="247" customWidth="1"/>
    <col min="36" max="36" width="8.85546875" style="247"/>
    <col min="37" max="37" width="7.85546875" style="247" customWidth="1"/>
    <col min="38" max="38" width="9.140625" style="247" hidden="1" customWidth="1"/>
    <col min="39" max="39" width="6.28515625" style="247" customWidth="1"/>
    <col min="40" max="40" width="2" style="247" customWidth="1"/>
    <col min="41" max="41" width="6.140625" style="247" customWidth="1"/>
    <col min="42" max="42" width="11.7109375" style="46" customWidth="1"/>
    <col min="43" max="251" width="8.85546875" style="247"/>
    <col min="252" max="252" width="5.140625" style="247" customWidth="1"/>
    <col min="253" max="253" width="15.28515625" style="247" customWidth="1"/>
    <col min="254" max="254" width="5" style="247" customWidth="1"/>
    <col min="255" max="270" width="4.42578125" style="247" customWidth="1"/>
    <col min="271" max="271" width="6.42578125" style="247" customWidth="1"/>
    <col min="272" max="277" width="4.42578125" style="247" customWidth="1"/>
    <col min="278" max="279" width="8.85546875" style="247"/>
    <col min="280" max="280" width="6.28515625" style="247" customWidth="1"/>
    <col min="281" max="281" width="2" style="247" customWidth="1"/>
    <col min="282" max="282" width="6.140625" style="247" customWidth="1"/>
    <col min="283" max="507" width="8.85546875" style="247"/>
    <col min="508" max="508" width="5.140625" style="247" customWidth="1"/>
    <col min="509" max="509" width="15.28515625" style="247" customWidth="1"/>
    <col min="510" max="510" width="5" style="247" customWidth="1"/>
    <col min="511" max="526" width="4.42578125" style="247" customWidth="1"/>
    <col min="527" max="527" width="6.42578125" style="247" customWidth="1"/>
    <col min="528" max="533" width="4.42578125" style="247" customWidth="1"/>
    <col min="534" max="535" width="8.85546875" style="247"/>
    <col min="536" max="536" width="6.28515625" style="247" customWidth="1"/>
    <col min="537" max="537" width="2" style="247" customWidth="1"/>
    <col min="538" max="538" width="6.140625" style="247" customWidth="1"/>
    <col min="539" max="763" width="8.85546875" style="247"/>
    <col min="764" max="764" width="5.140625" style="247" customWidth="1"/>
    <col min="765" max="765" width="15.28515625" style="247" customWidth="1"/>
    <col min="766" max="766" width="5" style="247" customWidth="1"/>
    <col min="767" max="782" width="4.42578125" style="247" customWidth="1"/>
    <col min="783" max="783" width="6.42578125" style="247" customWidth="1"/>
    <col min="784" max="789" width="4.42578125" style="247" customWidth="1"/>
    <col min="790" max="791" width="8.85546875" style="247"/>
    <col min="792" max="792" width="6.28515625" style="247" customWidth="1"/>
    <col min="793" max="793" width="2" style="247" customWidth="1"/>
    <col min="794" max="794" width="6.140625" style="247" customWidth="1"/>
    <col min="795" max="1019" width="8.85546875" style="247"/>
    <col min="1020" max="1020" width="5.140625" style="247" customWidth="1"/>
    <col min="1021" max="1021" width="15.28515625" style="247" customWidth="1"/>
    <col min="1022" max="1022" width="5" style="247" customWidth="1"/>
    <col min="1023" max="1038" width="4.42578125" style="247" customWidth="1"/>
    <col min="1039" max="1039" width="6.42578125" style="247" customWidth="1"/>
    <col min="1040" max="1045" width="4.42578125" style="247" customWidth="1"/>
    <col min="1046" max="1047" width="8.85546875" style="247"/>
    <col min="1048" max="1048" width="6.28515625" style="247" customWidth="1"/>
    <col min="1049" max="1049" width="2" style="247" customWidth="1"/>
    <col min="1050" max="1050" width="6.140625" style="247" customWidth="1"/>
    <col min="1051" max="1275" width="8.85546875" style="247"/>
    <col min="1276" max="1276" width="5.140625" style="247" customWidth="1"/>
    <col min="1277" max="1277" width="15.28515625" style="247" customWidth="1"/>
    <col min="1278" max="1278" width="5" style="247" customWidth="1"/>
    <col min="1279" max="1294" width="4.42578125" style="247" customWidth="1"/>
    <col min="1295" max="1295" width="6.42578125" style="247" customWidth="1"/>
    <col min="1296" max="1301" width="4.42578125" style="247" customWidth="1"/>
    <col min="1302" max="1303" width="8.85546875" style="247"/>
    <col min="1304" max="1304" width="6.28515625" style="247" customWidth="1"/>
    <col min="1305" max="1305" width="2" style="247" customWidth="1"/>
    <col min="1306" max="1306" width="6.140625" style="247" customWidth="1"/>
    <col min="1307" max="1531" width="8.85546875" style="247"/>
    <col min="1532" max="1532" width="5.140625" style="247" customWidth="1"/>
    <col min="1533" max="1533" width="15.28515625" style="247" customWidth="1"/>
    <col min="1534" max="1534" width="5" style="247" customWidth="1"/>
    <col min="1535" max="1550" width="4.42578125" style="247" customWidth="1"/>
    <col min="1551" max="1551" width="6.42578125" style="247" customWidth="1"/>
    <col min="1552" max="1557" width="4.42578125" style="247" customWidth="1"/>
    <col min="1558" max="1559" width="8.85546875" style="247"/>
    <col min="1560" max="1560" width="6.28515625" style="247" customWidth="1"/>
    <col min="1561" max="1561" width="2" style="247" customWidth="1"/>
    <col min="1562" max="1562" width="6.140625" style="247" customWidth="1"/>
    <col min="1563" max="1787" width="8.85546875" style="247"/>
    <col min="1788" max="1788" width="5.140625" style="247" customWidth="1"/>
    <col min="1789" max="1789" width="15.28515625" style="247" customWidth="1"/>
    <col min="1790" max="1790" width="5" style="247" customWidth="1"/>
    <col min="1791" max="1806" width="4.42578125" style="247" customWidth="1"/>
    <col min="1807" max="1807" width="6.42578125" style="247" customWidth="1"/>
    <col min="1808" max="1813" width="4.42578125" style="247" customWidth="1"/>
    <col min="1814" max="1815" width="8.85546875" style="247"/>
    <col min="1816" max="1816" width="6.28515625" style="247" customWidth="1"/>
    <col min="1817" max="1817" width="2" style="247" customWidth="1"/>
    <col min="1818" max="1818" width="6.140625" style="247" customWidth="1"/>
    <col min="1819" max="2043" width="8.85546875" style="247"/>
    <col min="2044" max="2044" width="5.140625" style="247" customWidth="1"/>
    <col min="2045" max="2045" width="15.28515625" style="247" customWidth="1"/>
    <col min="2046" max="2046" width="5" style="247" customWidth="1"/>
    <col min="2047" max="2062" width="4.42578125" style="247" customWidth="1"/>
    <col min="2063" max="2063" width="6.42578125" style="247" customWidth="1"/>
    <col min="2064" max="2069" width="4.42578125" style="247" customWidth="1"/>
    <col min="2070" max="2071" width="8.85546875" style="247"/>
    <col min="2072" max="2072" width="6.28515625" style="247" customWidth="1"/>
    <col min="2073" max="2073" width="2" style="247" customWidth="1"/>
    <col min="2074" max="2074" width="6.140625" style="247" customWidth="1"/>
    <col min="2075" max="2299" width="8.85546875" style="247"/>
    <col min="2300" max="2300" width="5.140625" style="247" customWidth="1"/>
    <col min="2301" max="2301" width="15.28515625" style="247" customWidth="1"/>
    <col min="2302" max="2302" width="5" style="247" customWidth="1"/>
    <col min="2303" max="2318" width="4.42578125" style="247" customWidth="1"/>
    <col min="2319" max="2319" width="6.42578125" style="247" customWidth="1"/>
    <col min="2320" max="2325" width="4.42578125" style="247" customWidth="1"/>
    <col min="2326" max="2327" width="8.85546875" style="247"/>
    <col min="2328" max="2328" width="6.28515625" style="247" customWidth="1"/>
    <col min="2329" max="2329" width="2" style="247" customWidth="1"/>
    <col min="2330" max="2330" width="6.140625" style="247" customWidth="1"/>
    <col min="2331" max="2555" width="8.85546875" style="247"/>
    <col min="2556" max="2556" width="5.140625" style="247" customWidth="1"/>
    <col min="2557" max="2557" width="15.28515625" style="247" customWidth="1"/>
    <col min="2558" max="2558" width="5" style="247" customWidth="1"/>
    <col min="2559" max="2574" width="4.42578125" style="247" customWidth="1"/>
    <col min="2575" max="2575" width="6.42578125" style="247" customWidth="1"/>
    <col min="2576" max="2581" width="4.42578125" style="247" customWidth="1"/>
    <col min="2582" max="2583" width="8.85546875" style="247"/>
    <col min="2584" max="2584" width="6.28515625" style="247" customWidth="1"/>
    <col min="2585" max="2585" width="2" style="247" customWidth="1"/>
    <col min="2586" max="2586" width="6.140625" style="247" customWidth="1"/>
    <col min="2587" max="2811" width="8.85546875" style="247"/>
    <col min="2812" max="2812" width="5.140625" style="247" customWidth="1"/>
    <col min="2813" max="2813" width="15.28515625" style="247" customWidth="1"/>
    <col min="2814" max="2814" width="5" style="247" customWidth="1"/>
    <col min="2815" max="2830" width="4.42578125" style="247" customWidth="1"/>
    <col min="2831" max="2831" width="6.42578125" style="247" customWidth="1"/>
    <col min="2832" max="2837" width="4.42578125" style="247" customWidth="1"/>
    <col min="2838" max="2839" width="8.85546875" style="247"/>
    <col min="2840" max="2840" width="6.28515625" style="247" customWidth="1"/>
    <col min="2841" max="2841" width="2" style="247" customWidth="1"/>
    <col min="2842" max="2842" width="6.140625" style="247" customWidth="1"/>
    <col min="2843" max="3067" width="8.85546875" style="247"/>
    <col min="3068" max="3068" width="5.140625" style="247" customWidth="1"/>
    <col min="3069" max="3069" width="15.28515625" style="247" customWidth="1"/>
    <col min="3070" max="3070" width="5" style="247" customWidth="1"/>
    <col min="3071" max="3086" width="4.42578125" style="247" customWidth="1"/>
    <col min="3087" max="3087" width="6.42578125" style="247" customWidth="1"/>
    <col min="3088" max="3093" width="4.42578125" style="247" customWidth="1"/>
    <col min="3094" max="3095" width="8.85546875" style="247"/>
    <col min="3096" max="3096" width="6.28515625" style="247" customWidth="1"/>
    <col min="3097" max="3097" width="2" style="247" customWidth="1"/>
    <col min="3098" max="3098" width="6.140625" style="247" customWidth="1"/>
    <col min="3099" max="3323" width="8.85546875" style="247"/>
    <col min="3324" max="3324" width="5.140625" style="247" customWidth="1"/>
    <col min="3325" max="3325" width="15.28515625" style="247" customWidth="1"/>
    <col min="3326" max="3326" width="5" style="247" customWidth="1"/>
    <col min="3327" max="3342" width="4.42578125" style="247" customWidth="1"/>
    <col min="3343" max="3343" width="6.42578125" style="247" customWidth="1"/>
    <col min="3344" max="3349" width="4.42578125" style="247" customWidth="1"/>
    <col min="3350" max="3351" width="8.85546875" style="247"/>
    <col min="3352" max="3352" width="6.28515625" style="247" customWidth="1"/>
    <col min="3353" max="3353" width="2" style="247" customWidth="1"/>
    <col min="3354" max="3354" width="6.140625" style="247" customWidth="1"/>
    <col min="3355" max="3579" width="8.85546875" style="247"/>
    <col min="3580" max="3580" width="5.140625" style="247" customWidth="1"/>
    <col min="3581" max="3581" width="15.28515625" style="247" customWidth="1"/>
    <col min="3582" max="3582" width="5" style="247" customWidth="1"/>
    <col min="3583" max="3598" width="4.42578125" style="247" customWidth="1"/>
    <col min="3599" max="3599" width="6.42578125" style="247" customWidth="1"/>
    <col min="3600" max="3605" width="4.42578125" style="247" customWidth="1"/>
    <col min="3606" max="3607" width="8.85546875" style="247"/>
    <col min="3608" max="3608" width="6.28515625" style="247" customWidth="1"/>
    <col min="3609" max="3609" width="2" style="247" customWidth="1"/>
    <col min="3610" max="3610" width="6.140625" style="247" customWidth="1"/>
    <col min="3611" max="3835" width="8.85546875" style="247"/>
    <col min="3836" max="3836" width="5.140625" style="247" customWidth="1"/>
    <col min="3837" max="3837" width="15.28515625" style="247" customWidth="1"/>
    <col min="3838" max="3838" width="5" style="247" customWidth="1"/>
    <col min="3839" max="3854" width="4.42578125" style="247" customWidth="1"/>
    <col min="3855" max="3855" width="6.42578125" style="247" customWidth="1"/>
    <col min="3856" max="3861" width="4.42578125" style="247" customWidth="1"/>
    <col min="3862" max="3863" width="8.85546875" style="247"/>
    <col min="3864" max="3864" width="6.28515625" style="247" customWidth="1"/>
    <col min="3865" max="3865" width="2" style="247" customWidth="1"/>
    <col min="3866" max="3866" width="6.140625" style="247" customWidth="1"/>
    <col min="3867" max="4091" width="8.85546875" style="247"/>
    <col min="4092" max="4092" width="5.140625" style="247" customWidth="1"/>
    <col min="4093" max="4093" width="15.28515625" style="247" customWidth="1"/>
    <col min="4094" max="4094" width="5" style="247" customWidth="1"/>
    <col min="4095" max="4110" width="4.42578125" style="247" customWidth="1"/>
    <col min="4111" max="4111" width="6.42578125" style="247" customWidth="1"/>
    <col min="4112" max="4117" width="4.42578125" style="247" customWidth="1"/>
    <col min="4118" max="4119" width="8.85546875" style="247"/>
    <col min="4120" max="4120" width="6.28515625" style="247" customWidth="1"/>
    <col min="4121" max="4121" width="2" style="247" customWidth="1"/>
    <col min="4122" max="4122" width="6.140625" style="247" customWidth="1"/>
    <col min="4123" max="4347" width="8.85546875" style="247"/>
    <col min="4348" max="4348" width="5.140625" style="247" customWidth="1"/>
    <col min="4349" max="4349" width="15.28515625" style="247" customWidth="1"/>
    <col min="4350" max="4350" width="5" style="247" customWidth="1"/>
    <col min="4351" max="4366" width="4.42578125" style="247" customWidth="1"/>
    <col min="4367" max="4367" width="6.42578125" style="247" customWidth="1"/>
    <col min="4368" max="4373" width="4.42578125" style="247" customWidth="1"/>
    <col min="4374" max="4375" width="8.85546875" style="247"/>
    <col min="4376" max="4376" width="6.28515625" style="247" customWidth="1"/>
    <col min="4377" max="4377" width="2" style="247" customWidth="1"/>
    <col min="4378" max="4378" width="6.140625" style="247" customWidth="1"/>
    <col min="4379" max="4603" width="8.85546875" style="247"/>
    <col min="4604" max="4604" width="5.140625" style="247" customWidth="1"/>
    <col min="4605" max="4605" width="15.28515625" style="247" customWidth="1"/>
    <col min="4606" max="4606" width="5" style="247" customWidth="1"/>
    <col min="4607" max="4622" width="4.42578125" style="247" customWidth="1"/>
    <col min="4623" max="4623" width="6.42578125" style="247" customWidth="1"/>
    <col min="4624" max="4629" width="4.42578125" style="247" customWidth="1"/>
    <col min="4630" max="4631" width="8.85546875" style="247"/>
    <col min="4632" max="4632" width="6.28515625" style="247" customWidth="1"/>
    <col min="4633" max="4633" width="2" style="247" customWidth="1"/>
    <col min="4634" max="4634" width="6.140625" style="247" customWidth="1"/>
    <col min="4635" max="4859" width="8.85546875" style="247"/>
    <col min="4860" max="4860" width="5.140625" style="247" customWidth="1"/>
    <col min="4861" max="4861" width="15.28515625" style="247" customWidth="1"/>
    <col min="4862" max="4862" width="5" style="247" customWidth="1"/>
    <col min="4863" max="4878" width="4.42578125" style="247" customWidth="1"/>
    <col min="4879" max="4879" width="6.42578125" style="247" customWidth="1"/>
    <col min="4880" max="4885" width="4.42578125" style="247" customWidth="1"/>
    <col min="4886" max="4887" width="8.85546875" style="247"/>
    <col min="4888" max="4888" width="6.28515625" style="247" customWidth="1"/>
    <col min="4889" max="4889" width="2" style="247" customWidth="1"/>
    <col min="4890" max="4890" width="6.140625" style="247" customWidth="1"/>
    <col min="4891" max="5115" width="8.85546875" style="247"/>
    <col min="5116" max="5116" width="5.140625" style="247" customWidth="1"/>
    <col min="5117" max="5117" width="15.28515625" style="247" customWidth="1"/>
    <col min="5118" max="5118" width="5" style="247" customWidth="1"/>
    <col min="5119" max="5134" width="4.42578125" style="247" customWidth="1"/>
    <col min="5135" max="5135" width="6.42578125" style="247" customWidth="1"/>
    <col min="5136" max="5141" width="4.42578125" style="247" customWidth="1"/>
    <col min="5142" max="5143" width="8.85546875" style="247"/>
    <col min="5144" max="5144" width="6.28515625" style="247" customWidth="1"/>
    <col min="5145" max="5145" width="2" style="247" customWidth="1"/>
    <col min="5146" max="5146" width="6.140625" style="247" customWidth="1"/>
    <col min="5147" max="5371" width="8.85546875" style="247"/>
    <col min="5372" max="5372" width="5.140625" style="247" customWidth="1"/>
    <col min="5373" max="5373" width="15.28515625" style="247" customWidth="1"/>
    <col min="5374" max="5374" width="5" style="247" customWidth="1"/>
    <col min="5375" max="5390" width="4.42578125" style="247" customWidth="1"/>
    <col min="5391" max="5391" width="6.42578125" style="247" customWidth="1"/>
    <col min="5392" max="5397" width="4.42578125" style="247" customWidth="1"/>
    <col min="5398" max="5399" width="8.85546875" style="247"/>
    <col min="5400" max="5400" width="6.28515625" style="247" customWidth="1"/>
    <col min="5401" max="5401" width="2" style="247" customWidth="1"/>
    <col min="5402" max="5402" width="6.140625" style="247" customWidth="1"/>
    <col min="5403" max="5627" width="8.85546875" style="247"/>
    <col min="5628" max="5628" width="5.140625" style="247" customWidth="1"/>
    <col min="5629" max="5629" width="15.28515625" style="247" customWidth="1"/>
    <col min="5630" max="5630" width="5" style="247" customWidth="1"/>
    <col min="5631" max="5646" width="4.42578125" style="247" customWidth="1"/>
    <col min="5647" max="5647" width="6.42578125" style="247" customWidth="1"/>
    <col min="5648" max="5653" width="4.42578125" style="247" customWidth="1"/>
    <col min="5654" max="5655" width="8.85546875" style="247"/>
    <col min="5656" max="5656" width="6.28515625" style="247" customWidth="1"/>
    <col min="5657" max="5657" width="2" style="247" customWidth="1"/>
    <col min="5658" max="5658" width="6.140625" style="247" customWidth="1"/>
    <col min="5659" max="5883" width="8.85546875" style="247"/>
    <col min="5884" max="5884" width="5.140625" style="247" customWidth="1"/>
    <col min="5885" max="5885" width="15.28515625" style="247" customWidth="1"/>
    <col min="5886" max="5886" width="5" style="247" customWidth="1"/>
    <col min="5887" max="5902" width="4.42578125" style="247" customWidth="1"/>
    <col min="5903" max="5903" width="6.42578125" style="247" customWidth="1"/>
    <col min="5904" max="5909" width="4.42578125" style="247" customWidth="1"/>
    <col min="5910" max="5911" width="8.85546875" style="247"/>
    <col min="5912" max="5912" width="6.28515625" style="247" customWidth="1"/>
    <col min="5913" max="5913" width="2" style="247" customWidth="1"/>
    <col min="5914" max="5914" width="6.140625" style="247" customWidth="1"/>
    <col min="5915" max="6139" width="8.85546875" style="247"/>
    <col min="6140" max="6140" width="5.140625" style="247" customWidth="1"/>
    <col min="6141" max="6141" width="15.28515625" style="247" customWidth="1"/>
    <col min="6142" max="6142" width="5" style="247" customWidth="1"/>
    <col min="6143" max="6158" width="4.42578125" style="247" customWidth="1"/>
    <col min="6159" max="6159" width="6.42578125" style="247" customWidth="1"/>
    <col min="6160" max="6165" width="4.42578125" style="247" customWidth="1"/>
    <col min="6166" max="6167" width="8.85546875" style="247"/>
    <col min="6168" max="6168" width="6.28515625" style="247" customWidth="1"/>
    <col min="6169" max="6169" width="2" style="247" customWidth="1"/>
    <col min="6170" max="6170" width="6.140625" style="247" customWidth="1"/>
    <col min="6171" max="6395" width="8.85546875" style="247"/>
    <col min="6396" max="6396" width="5.140625" style="247" customWidth="1"/>
    <col min="6397" max="6397" width="15.28515625" style="247" customWidth="1"/>
    <col min="6398" max="6398" width="5" style="247" customWidth="1"/>
    <col min="6399" max="6414" width="4.42578125" style="247" customWidth="1"/>
    <col min="6415" max="6415" width="6.42578125" style="247" customWidth="1"/>
    <col min="6416" max="6421" width="4.42578125" style="247" customWidth="1"/>
    <col min="6422" max="6423" width="8.85546875" style="247"/>
    <col min="6424" max="6424" width="6.28515625" style="247" customWidth="1"/>
    <col min="6425" max="6425" width="2" style="247" customWidth="1"/>
    <col min="6426" max="6426" width="6.140625" style="247" customWidth="1"/>
    <col min="6427" max="6651" width="8.85546875" style="247"/>
    <col min="6652" max="6652" width="5.140625" style="247" customWidth="1"/>
    <col min="6653" max="6653" width="15.28515625" style="247" customWidth="1"/>
    <col min="6654" max="6654" width="5" style="247" customWidth="1"/>
    <col min="6655" max="6670" width="4.42578125" style="247" customWidth="1"/>
    <col min="6671" max="6671" width="6.42578125" style="247" customWidth="1"/>
    <col min="6672" max="6677" width="4.42578125" style="247" customWidth="1"/>
    <col min="6678" max="6679" width="8.85546875" style="247"/>
    <col min="6680" max="6680" width="6.28515625" style="247" customWidth="1"/>
    <col min="6681" max="6681" width="2" style="247" customWidth="1"/>
    <col min="6682" max="6682" width="6.140625" style="247" customWidth="1"/>
    <col min="6683" max="6907" width="8.85546875" style="247"/>
    <col min="6908" max="6908" width="5.140625" style="247" customWidth="1"/>
    <col min="6909" max="6909" width="15.28515625" style="247" customWidth="1"/>
    <col min="6910" max="6910" width="5" style="247" customWidth="1"/>
    <col min="6911" max="6926" width="4.42578125" style="247" customWidth="1"/>
    <col min="6927" max="6927" width="6.42578125" style="247" customWidth="1"/>
    <col min="6928" max="6933" width="4.42578125" style="247" customWidth="1"/>
    <col min="6934" max="6935" width="8.85546875" style="247"/>
    <col min="6936" max="6936" width="6.28515625" style="247" customWidth="1"/>
    <col min="6937" max="6937" width="2" style="247" customWidth="1"/>
    <col min="6938" max="6938" width="6.140625" style="247" customWidth="1"/>
    <col min="6939" max="7163" width="8.85546875" style="247"/>
    <col min="7164" max="7164" width="5.140625" style="247" customWidth="1"/>
    <col min="7165" max="7165" width="15.28515625" style="247" customWidth="1"/>
    <col min="7166" max="7166" width="5" style="247" customWidth="1"/>
    <col min="7167" max="7182" width="4.42578125" style="247" customWidth="1"/>
    <col min="7183" max="7183" width="6.42578125" style="247" customWidth="1"/>
    <col min="7184" max="7189" width="4.42578125" style="247" customWidth="1"/>
    <col min="7190" max="7191" width="8.85546875" style="247"/>
    <col min="7192" max="7192" width="6.28515625" style="247" customWidth="1"/>
    <col min="7193" max="7193" width="2" style="247" customWidth="1"/>
    <col min="7194" max="7194" width="6.140625" style="247" customWidth="1"/>
    <col min="7195" max="7419" width="8.85546875" style="247"/>
    <col min="7420" max="7420" width="5.140625" style="247" customWidth="1"/>
    <col min="7421" max="7421" width="15.28515625" style="247" customWidth="1"/>
    <col min="7422" max="7422" width="5" style="247" customWidth="1"/>
    <col min="7423" max="7438" width="4.42578125" style="247" customWidth="1"/>
    <col min="7439" max="7439" width="6.42578125" style="247" customWidth="1"/>
    <col min="7440" max="7445" width="4.42578125" style="247" customWidth="1"/>
    <col min="7446" max="7447" width="8.85546875" style="247"/>
    <col min="7448" max="7448" width="6.28515625" style="247" customWidth="1"/>
    <col min="7449" max="7449" width="2" style="247" customWidth="1"/>
    <col min="7450" max="7450" width="6.140625" style="247" customWidth="1"/>
    <col min="7451" max="7675" width="8.85546875" style="247"/>
    <col min="7676" max="7676" width="5.140625" style="247" customWidth="1"/>
    <col min="7677" max="7677" width="15.28515625" style="247" customWidth="1"/>
    <col min="7678" max="7678" width="5" style="247" customWidth="1"/>
    <col min="7679" max="7694" width="4.42578125" style="247" customWidth="1"/>
    <col min="7695" max="7695" width="6.42578125" style="247" customWidth="1"/>
    <col min="7696" max="7701" width="4.42578125" style="247" customWidth="1"/>
    <col min="7702" max="7703" width="8.85546875" style="247"/>
    <col min="7704" max="7704" width="6.28515625" style="247" customWidth="1"/>
    <col min="7705" max="7705" width="2" style="247" customWidth="1"/>
    <col min="7706" max="7706" width="6.140625" style="247" customWidth="1"/>
    <col min="7707" max="7931" width="8.85546875" style="247"/>
    <col min="7932" max="7932" width="5.140625" style="247" customWidth="1"/>
    <col min="7933" max="7933" width="15.28515625" style="247" customWidth="1"/>
    <col min="7934" max="7934" width="5" style="247" customWidth="1"/>
    <col min="7935" max="7950" width="4.42578125" style="247" customWidth="1"/>
    <col min="7951" max="7951" width="6.42578125" style="247" customWidth="1"/>
    <col min="7952" max="7957" width="4.42578125" style="247" customWidth="1"/>
    <col min="7958" max="7959" width="8.85546875" style="247"/>
    <col min="7960" max="7960" width="6.28515625" style="247" customWidth="1"/>
    <col min="7961" max="7961" width="2" style="247" customWidth="1"/>
    <col min="7962" max="7962" width="6.140625" style="247" customWidth="1"/>
    <col min="7963" max="8187" width="8.85546875" style="247"/>
    <col min="8188" max="8188" width="5.140625" style="247" customWidth="1"/>
    <col min="8189" max="8189" width="15.28515625" style="247" customWidth="1"/>
    <col min="8190" max="8190" width="5" style="247" customWidth="1"/>
    <col min="8191" max="8206" width="4.42578125" style="247" customWidth="1"/>
    <col min="8207" max="8207" width="6.42578125" style="247" customWidth="1"/>
    <col min="8208" max="8213" width="4.42578125" style="247" customWidth="1"/>
    <col min="8214" max="8215" width="8.85546875" style="247"/>
    <col min="8216" max="8216" width="6.28515625" style="247" customWidth="1"/>
    <col min="8217" max="8217" width="2" style="247" customWidth="1"/>
    <col min="8218" max="8218" width="6.140625" style="247" customWidth="1"/>
    <col min="8219" max="8443" width="8.85546875" style="247"/>
    <col min="8444" max="8444" width="5.140625" style="247" customWidth="1"/>
    <col min="8445" max="8445" width="15.28515625" style="247" customWidth="1"/>
    <col min="8446" max="8446" width="5" style="247" customWidth="1"/>
    <col min="8447" max="8462" width="4.42578125" style="247" customWidth="1"/>
    <col min="8463" max="8463" width="6.42578125" style="247" customWidth="1"/>
    <col min="8464" max="8469" width="4.42578125" style="247" customWidth="1"/>
    <col min="8470" max="8471" width="8.85546875" style="247"/>
    <col min="8472" max="8472" width="6.28515625" style="247" customWidth="1"/>
    <col min="8473" max="8473" width="2" style="247" customWidth="1"/>
    <col min="8474" max="8474" width="6.140625" style="247" customWidth="1"/>
    <col min="8475" max="8699" width="8.85546875" style="247"/>
    <col min="8700" max="8700" width="5.140625" style="247" customWidth="1"/>
    <col min="8701" max="8701" width="15.28515625" style="247" customWidth="1"/>
    <col min="8702" max="8702" width="5" style="247" customWidth="1"/>
    <col min="8703" max="8718" width="4.42578125" style="247" customWidth="1"/>
    <col min="8719" max="8719" width="6.42578125" style="247" customWidth="1"/>
    <col min="8720" max="8725" width="4.42578125" style="247" customWidth="1"/>
    <col min="8726" max="8727" width="8.85546875" style="247"/>
    <col min="8728" max="8728" width="6.28515625" style="247" customWidth="1"/>
    <col min="8729" max="8729" width="2" style="247" customWidth="1"/>
    <col min="8730" max="8730" width="6.140625" style="247" customWidth="1"/>
    <col min="8731" max="8955" width="8.85546875" style="247"/>
    <col min="8956" max="8956" width="5.140625" style="247" customWidth="1"/>
    <col min="8957" max="8957" width="15.28515625" style="247" customWidth="1"/>
    <col min="8958" max="8958" width="5" style="247" customWidth="1"/>
    <col min="8959" max="8974" width="4.42578125" style="247" customWidth="1"/>
    <col min="8975" max="8975" width="6.42578125" style="247" customWidth="1"/>
    <col min="8976" max="8981" width="4.42578125" style="247" customWidth="1"/>
    <col min="8982" max="8983" width="8.85546875" style="247"/>
    <col min="8984" max="8984" width="6.28515625" style="247" customWidth="1"/>
    <col min="8985" max="8985" width="2" style="247" customWidth="1"/>
    <col min="8986" max="8986" width="6.140625" style="247" customWidth="1"/>
    <col min="8987" max="9211" width="8.85546875" style="247"/>
    <col min="9212" max="9212" width="5.140625" style="247" customWidth="1"/>
    <col min="9213" max="9213" width="15.28515625" style="247" customWidth="1"/>
    <col min="9214" max="9214" width="5" style="247" customWidth="1"/>
    <col min="9215" max="9230" width="4.42578125" style="247" customWidth="1"/>
    <col min="9231" max="9231" width="6.42578125" style="247" customWidth="1"/>
    <col min="9232" max="9237" width="4.42578125" style="247" customWidth="1"/>
    <col min="9238" max="9239" width="8.85546875" style="247"/>
    <col min="9240" max="9240" width="6.28515625" style="247" customWidth="1"/>
    <col min="9241" max="9241" width="2" style="247" customWidth="1"/>
    <col min="9242" max="9242" width="6.140625" style="247" customWidth="1"/>
    <col min="9243" max="9467" width="8.85546875" style="247"/>
    <col min="9468" max="9468" width="5.140625" style="247" customWidth="1"/>
    <col min="9469" max="9469" width="15.28515625" style="247" customWidth="1"/>
    <col min="9470" max="9470" width="5" style="247" customWidth="1"/>
    <col min="9471" max="9486" width="4.42578125" style="247" customWidth="1"/>
    <col min="9487" max="9487" width="6.42578125" style="247" customWidth="1"/>
    <col min="9488" max="9493" width="4.42578125" style="247" customWidth="1"/>
    <col min="9494" max="9495" width="8.85546875" style="247"/>
    <col min="9496" max="9496" width="6.28515625" style="247" customWidth="1"/>
    <col min="9497" max="9497" width="2" style="247" customWidth="1"/>
    <col min="9498" max="9498" width="6.140625" style="247" customWidth="1"/>
    <col min="9499" max="9723" width="8.85546875" style="247"/>
    <col min="9724" max="9724" width="5.140625" style="247" customWidth="1"/>
    <col min="9725" max="9725" width="15.28515625" style="247" customWidth="1"/>
    <col min="9726" max="9726" width="5" style="247" customWidth="1"/>
    <col min="9727" max="9742" width="4.42578125" style="247" customWidth="1"/>
    <col min="9743" max="9743" width="6.42578125" style="247" customWidth="1"/>
    <col min="9744" max="9749" width="4.42578125" style="247" customWidth="1"/>
    <col min="9750" max="9751" width="8.85546875" style="247"/>
    <col min="9752" max="9752" width="6.28515625" style="247" customWidth="1"/>
    <col min="9753" max="9753" width="2" style="247" customWidth="1"/>
    <col min="9754" max="9754" width="6.140625" style="247" customWidth="1"/>
    <col min="9755" max="9979" width="8.85546875" style="247"/>
    <col min="9980" max="9980" width="5.140625" style="247" customWidth="1"/>
    <col min="9981" max="9981" width="15.28515625" style="247" customWidth="1"/>
    <col min="9982" max="9982" width="5" style="247" customWidth="1"/>
    <col min="9983" max="9998" width="4.42578125" style="247" customWidth="1"/>
    <col min="9999" max="9999" width="6.42578125" style="247" customWidth="1"/>
    <col min="10000" max="10005" width="4.42578125" style="247" customWidth="1"/>
    <col min="10006" max="10007" width="8.85546875" style="247"/>
    <col min="10008" max="10008" width="6.28515625" style="247" customWidth="1"/>
    <col min="10009" max="10009" width="2" style="247" customWidth="1"/>
    <col min="10010" max="10010" width="6.140625" style="247" customWidth="1"/>
    <col min="10011" max="10235" width="8.85546875" style="247"/>
    <col min="10236" max="10236" width="5.140625" style="247" customWidth="1"/>
    <col min="10237" max="10237" width="15.28515625" style="247" customWidth="1"/>
    <col min="10238" max="10238" width="5" style="247" customWidth="1"/>
    <col min="10239" max="10254" width="4.42578125" style="247" customWidth="1"/>
    <col min="10255" max="10255" width="6.42578125" style="247" customWidth="1"/>
    <col min="10256" max="10261" width="4.42578125" style="247" customWidth="1"/>
    <col min="10262" max="10263" width="8.85546875" style="247"/>
    <col min="10264" max="10264" width="6.28515625" style="247" customWidth="1"/>
    <col min="10265" max="10265" width="2" style="247" customWidth="1"/>
    <col min="10266" max="10266" width="6.140625" style="247" customWidth="1"/>
    <col min="10267" max="10491" width="8.85546875" style="247"/>
    <col min="10492" max="10492" width="5.140625" style="247" customWidth="1"/>
    <col min="10493" max="10493" width="15.28515625" style="247" customWidth="1"/>
    <col min="10494" max="10494" width="5" style="247" customWidth="1"/>
    <col min="10495" max="10510" width="4.42578125" style="247" customWidth="1"/>
    <col min="10511" max="10511" width="6.42578125" style="247" customWidth="1"/>
    <col min="10512" max="10517" width="4.42578125" style="247" customWidth="1"/>
    <col min="10518" max="10519" width="8.85546875" style="247"/>
    <col min="10520" max="10520" width="6.28515625" style="247" customWidth="1"/>
    <col min="10521" max="10521" width="2" style="247" customWidth="1"/>
    <col min="10522" max="10522" width="6.140625" style="247" customWidth="1"/>
    <col min="10523" max="10747" width="8.85546875" style="247"/>
    <col min="10748" max="10748" width="5.140625" style="247" customWidth="1"/>
    <col min="10749" max="10749" width="15.28515625" style="247" customWidth="1"/>
    <col min="10750" max="10750" width="5" style="247" customWidth="1"/>
    <col min="10751" max="10766" width="4.42578125" style="247" customWidth="1"/>
    <col min="10767" max="10767" width="6.42578125" style="247" customWidth="1"/>
    <col min="10768" max="10773" width="4.42578125" style="247" customWidth="1"/>
    <col min="10774" max="10775" width="8.85546875" style="247"/>
    <col min="10776" max="10776" width="6.28515625" style="247" customWidth="1"/>
    <col min="10777" max="10777" width="2" style="247" customWidth="1"/>
    <col min="10778" max="10778" width="6.140625" style="247" customWidth="1"/>
    <col min="10779" max="11003" width="8.85546875" style="247"/>
    <col min="11004" max="11004" width="5.140625" style="247" customWidth="1"/>
    <col min="11005" max="11005" width="15.28515625" style="247" customWidth="1"/>
    <col min="11006" max="11006" width="5" style="247" customWidth="1"/>
    <col min="11007" max="11022" width="4.42578125" style="247" customWidth="1"/>
    <col min="11023" max="11023" width="6.42578125" style="247" customWidth="1"/>
    <col min="11024" max="11029" width="4.42578125" style="247" customWidth="1"/>
    <col min="11030" max="11031" width="8.85546875" style="247"/>
    <col min="11032" max="11032" width="6.28515625" style="247" customWidth="1"/>
    <col min="11033" max="11033" width="2" style="247" customWidth="1"/>
    <col min="11034" max="11034" width="6.140625" style="247" customWidth="1"/>
    <col min="11035" max="11259" width="8.85546875" style="247"/>
    <col min="11260" max="11260" width="5.140625" style="247" customWidth="1"/>
    <col min="11261" max="11261" width="15.28515625" style="247" customWidth="1"/>
    <col min="11262" max="11262" width="5" style="247" customWidth="1"/>
    <col min="11263" max="11278" width="4.42578125" style="247" customWidth="1"/>
    <col min="11279" max="11279" width="6.42578125" style="247" customWidth="1"/>
    <col min="11280" max="11285" width="4.42578125" style="247" customWidth="1"/>
    <col min="11286" max="11287" width="8.85546875" style="247"/>
    <col min="11288" max="11288" width="6.28515625" style="247" customWidth="1"/>
    <col min="11289" max="11289" width="2" style="247" customWidth="1"/>
    <col min="11290" max="11290" width="6.140625" style="247" customWidth="1"/>
    <col min="11291" max="11515" width="8.85546875" style="247"/>
    <col min="11516" max="11516" width="5.140625" style="247" customWidth="1"/>
    <col min="11517" max="11517" width="15.28515625" style="247" customWidth="1"/>
    <col min="11518" max="11518" width="5" style="247" customWidth="1"/>
    <col min="11519" max="11534" width="4.42578125" style="247" customWidth="1"/>
    <col min="11535" max="11535" width="6.42578125" style="247" customWidth="1"/>
    <col min="11536" max="11541" width="4.42578125" style="247" customWidth="1"/>
    <col min="11542" max="11543" width="8.85546875" style="247"/>
    <col min="11544" max="11544" width="6.28515625" style="247" customWidth="1"/>
    <col min="11545" max="11545" width="2" style="247" customWidth="1"/>
    <col min="11546" max="11546" width="6.140625" style="247" customWidth="1"/>
    <col min="11547" max="11771" width="8.85546875" style="247"/>
    <col min="11772" max="11772" width="5.140625" style="247" customWidth="1"/>
    <col min="11773" max="11773" width="15.28515625" style="247" customWidth="1"/>
    <col min="11774" max="11774" width="5" style="247" customWidth="1"/>
    <col min="11775" max="11790" width="4.42578125" style="247" customWidth="1"/>
    <col min="11791" max="11791" width="6.42578125" style="247" customWidth="1"/>
    <col min="11792" max="11797" width="4.42578125" style="247" customWidth="1"/>
    <col min="11798" max="11799" width="8.85546875" style="247"/>
    <col min="11800" max="11800" width="6.28515625" style="247" customWidth="1"/>
    <col min="11801" max="11801" width="2" style="247" customWidth="1"/>
    <col min="11802" max="11802" width="6.140625" style="247" customWidth="1"/>
    <col min="11803" max="12027" width="8.85546875" style="247"/>
    <col min="12028" max="12028" width="5.140625" style="247" customWidth="1"/>
    <col min="12029" max="12029" width="15.28515625" style="247" customWidth="1"/>
    <col min="12030" max="12030" width="5" style="247" customWidth="1"/>
    <col min="12031" max="12046" width="4.42578125" style="247" customWidth="1"/>
    <col min="12047" max="12047" width="6.42578125" style="247" customWidth="1"/>
    <col min="12048" max="12053" width="4.42578125" style="247" customWidth="1"/>
    <col min="12054" max="12055" width="8.85546875" style="247"/>
    <col min="12056" max="12056" width="6.28515625" style="247" customWidth="1"/>
    <col min="12057" max="12057" width="2" style="247" customWidth="1"/>
    <col min="12058" max="12058" width="6.140625" style="247" customWidth="1"/>
    <col min="12059" max="12283" width="8.85546875" style="247"/>
    <col min="12284" max="12284" width="5.140625" style="247" customWidth="1"/>
    <col min="12285" max="12285" width="15.28515625" style="247" customWidth="1"/>
    <col min="12286" max="12286" width="5" style="247" customWidth="1"/>
    <col min="12287" max="12302" width="4.42578125" style="247" customWidth="1"/>
    <col min="12303" max="12303" width="6.42578125" style="247" customWidth="1"/>
    <col min="12304" max="12309" width="4.42578125" style="247" customWidth="1"/>
    <col min="12310" max="12311" width="8.85546875" style="247"/>
    <col min="12312" max="12312" width="6.28515625" style="247" customWidth="1"/>
    <col min="12313" max="12313" width="2" style="247" customWidth="1"/>
    <col min="12314" max="12314" width="6.140625" style="247" customWidth="1"/>
    <col min="12315" max="12539" width="8.85546875" style="247"/>
    <col min="12540" max="12540" width="5.140625" style="247" customWidth="1"/>
    <col min="12541" max="12541" width="15.28515625" style="247" customWidth="1"/>
    <col min="12542" max="12542" width="5" style="247" customWidth="1"/>
    <col min="12543" max="12558" width="4.42578125" style="247" customWidth="1"/>
    <col min="12559" max="12559" width="6.42578125" style="247" customWidth="1"/>
    <col min="12560" max="12565" width="4.42578125" style="247" customWidth="1"/>
    <col min="12566" max="12567" width="8.85546875" style="247"/>
    <col min="12568" max="12568" width="6.28515625" style="247" customWidth="1"/>
    <col min="12569" max="12569" width="2" style="247" customWidth="1"/>
    <col min="12570" max="12570" width="6.140625" style="247" customWidth="1"/>
    <col min="12571" max="12795" width="8.85546875" style="247"/>
    <col min="12796" max="12796" width="5.140625" style="247" customWidth="1"/>
    <col min="12797" max="12797" width="15.28515625" style="247" customWidth="1"/>
    <col min="12798" max="12798" width="5" style="247" customWidth="1"/>
    <col min="12799" max="12814" width="4.42578125" style="247" customWidth="1"/>
    <col min="12815" max="12815" width="6.42578125" style="247" customWidth="1"/>
    <col min="12816" max="12821" width="4.42578125" style="247" customWidth="1"/>
    <col min="12822" max="12823" width="8.85546875" style="247"/>
    <col min="12824" max="12824" width="6.28515625" style="247" customWidth="1"/>
    <col min="12825" max="12825" width="2" style="247" customWidth="1"/>
    <col min="12826" max="12826" width="6.140625" style="247" customWidth="1"/>
    <col min="12827" max="13051" width="8.85546875" style="247"/>
    <col min="13052" max="13052" width="5.140625" style="247" customWidth="1"/>
    <col min="13053" max="13053" width="15.28515625" style="247" customWidth="1"/>
    <col min="13054" max="13054" width="5" style="247" customWidth="1"/>
    <col min="13055" max="13070" width="4.42578125" style="247" customWidth="1"/>
    <col min="13071" max="13071" width="6.42578125" style="247" customWidth="1"/>
    <col min="13072" max="13077" width="4.42578125" style="247" customWidth="1"/>
    <col min="13078" max="13079" width="8.85546875" style="247"/>
    <col min="13080" max="13080" width="6.28515625" style="247" customWidth="1"/>
    <col min="13081" max="13081" width="2" style="247" customWidth="1"/>
    <col min="13082" max="13082" width="6.140625" style="247" customWidth="1"/>
    <col min="13083" max="13307" width="8.85546875" style="247"/>
    <col min="13308" max="13308" width="5.140625" style="247" customWidth="1"/>
    <col min="13309" max="13309" width="15.28515625" style="247" customWidth="1"/>
    <col min="13310" max="13310" width="5" style="247" customWidth="1"/>
    <col min="13311" max="13326" width="4.42578125" style="247" customWidth="1"/>
    <col min="13327" max="13327" width="6.42578125" style="247" customWidth="1"/>
    <col min="13328" max="13333" width="4.42578125" style="247" customWidth="1"/>
    <col min="13334" max="13335" width="8.85546875" style="247"/>
    <col min="13336" max="13336" width="6.28515625" style="247" customWidth="1"/>
    <col min="13337" max="13337" width="2" style="247" customWidth="1"/>
    <col min="13338" max="13338" width="6.140625" style="247" customWidth="1"/>
    <col min="13339" max="13563" width="8.85546875" style="247"/>
    <col min="13564" max="13564" width="5.140625" style="247" customWidth="1"/>
    <col min="13565" max="13565" width="15.28515625" style="247" customWidth="1"/>
    <col min="13566" max="13566" width="5" style="247" customWidth="1"/>
    <col min="13567" max="13582" width="4.42578125" style="247" customWidth="1"/>
    <col min="13583" max="13583" width="6.42578125" style="247" customWidth="1"/>
    <col min="13584" max="13589" width="4.42578125" style="247" customWidth="1"/>
    <col min="13590" max="13591" width="8.85546875" style="247"/>
    <col min="13592" max="13592" width="6.28515625" style="247" customWidth="1"/>
    <col min="13593" max="13593" width="2" style="247" customWidth="1"/>
    <col min="13594" max="13594" width="6.140625" style="247" customWidth="1"/>
    <col min="13595" max="13819" width="8.85546875" style="247"/>
    <col min="13820" max="13820" width="5.140625" style="247" customWidth="1"/>
    <col min="13821" max="13821" width="15.28515625" style="247" customWidth="1"/>
    <col min="13822" max="13822" width="5" style="247" customWidth="1"/>
    <col min="13823" max="13838" width="4.42578125" style="247" customWidth="1"/>
    <col min="13839" max="13839" width="6.42578125" style="247" customWidth="1"/>
    <col min="13840" max="13845" width="4.42578125" style="247" customWidth="1"/>
    <col min="13846" max="13847" width="8.85546875" style="247"/>
    <col min="13848" max="13848" width="6.28515625" style="247" customWidth="1"/>
    <col min="13849" max="13849" width="2" style="247" customWidth="1"/>
    <col min="13850" max="13850" width="6.140625" style="247" customWidth="1"/>
    <col min="13851" max="14075" width="8.85546875" style="247"/>
    <col min="14076" max="14076" width="5.140625" style="247" customWidth="1"/>
    <col min="14077" max="14077" width="15.28515625" style="247" customWidth="1"/>
    <col min="14078" max="14078" width="5" style="247" customWidth="1"/>
    <col min="14079" max="14094" width="4.42578125" style="247" customWidth="1"/>
    <col min="14095" max="14095" width="6.42578125" style="247" customWidth="1"/>
    <col min="14096" max="14101" width="4.42578125" style="247" customWidth="1"/>
    <col min="14102" max="14103" width="8.85546875" style="247"/>
    <col min="14104" max="14104" width="6.28515625" style="247" customWidth="1"/>
    <col min="14105" max="14105" width="2" style="247" customWidth="1"/>
    <col min="14106" max="14106" width="6.140625" style="247" customWidth="1"/>
    <col min="14107" max="14331" width="8.85546875" style="247"/>
    <col min="14332" max="14332" width="5.140625" style="247" customWidth="1"/>
    <col min="14333" max="14333" width="15.28515625" style="247" customWidth="1"/>
    <col min="14334" max="14334" width="5" style="247" customWidth="1"/>
    <col min="14335" max="14350" width="4.42578125" style="247" customWidth="1"/>
    <col min="14351" max="14351" width="6.42578125" style="247" customWidth="1"/>
    <col min="14352" max="14357" width="4.42578125" style="247" customWidth="1"/>
    <col min="14358" max="14359" width="8.85546875" style="247"/>
    <col min="14360" max="14360" width="6.28515625" style="247" customWidth="1"/>
    <col min="14361" max="14361" width="2" style="247" customWidth="1"/>
    <col min="14362" max="14362" width="6.140625" style="247" customWidth="1"/>
    <col min="14363" max="14587" width="8.85546875" style="247"/>
    <col min="14588" max="14588" width="5.140625" style="247" customWidth="1"/>
    <col min="14589" max="14589" width="15.28515625" style="247" customWidth="1"/>
    <col min="14590" max="14590" width="5" style="247" customWidth="1"/>
    <col min="14591" max="14606" width="4.42578125" style="247" customWidth="1"/>
    <col min="14607" max="14607" width="6.42578125" style="247" customWidth="1"/>
    <col min="14608" max="14613" width="4.42578125" style="247" customWidth="1"/>
    <col min="14614" max="14615" width="8.85546875" style="247"/>
    <col min="14616" max="14616" width="6.28515625" style="247" customWidth="1"/>
    <col min="14617" max="14617" width="2" style="247" customWidth="1"/>
    <col min="14618" max="14618" width="6.140625" style="247" customWidth="1"/>
    <col min="14619" max="14843" width="8.85546875" style="247"/>
    <col min="14844" max="14844" width="5.140625" style="247" customWidth="1"/>
    <col min="14845" max="14845" width="15.28515625" style="247" customWidth="1"/>
    <col min="14846" max="14846" width="5" style="247" customWidth="1"/>
    <col min="14847" max="14862" width="4.42578125" style="247" customWidth="1"/>
    <col min="14863" max="14863" width="6.42578125" style="247" customWidth="1"/>
    <col min="14864" max="14869" width="4.42578125" style="247" customWidth="1"/>
    <col min="14870" max="14871" width="8.85546875" style="247"/>
    <col min="14872" max="14872" width="6.28515625" style="247" customWidth="1"/>
    <col min="14873" max="14873" width="2" style="247" customWidth="1"/>
    <col min="14874" max="14874" width="6.140625" style="247" customWidth="1"/>
    <col min="14875" max="15099" width="8.85546875" style="247"/>
    <col min="15100" max="15100" width="5.140625" style="247" customWidth="1"/>
    <col min="15101" max="15101" width="15.28515625" style="247" customWidth="1"/>
    <col min="15102" max="15102" width="5" style="247" customWidth="1"/>
    <col min="15103" max="15118" width="4.42578125" style="247" customWidth="1"/>
    <col min="15119" max="15119" width="6.42578125" style="247" customWidth="1"/>
    <col min="15120" max="15125" width="4.42578125" style="247" customWidth="1"/>
    <col min="15126" max="15127" width="8.85546875" style="247"/>
    <col min="15128" max="15128" width="6.28515625" style="247" customWidth="1"/>
    <col min="15129" max="15129" width="2" style="247" customWidth="1"/>
    <col min="15130" max="15130" width="6.140625" style="247" customWidth="1"/>
    <col min="15131" max="15355" width="8.85546875" style="247"/>
    <col min="15356" max="15356" width="5.140625" style="247" customWidth="1"/>
    <col min="15357" max="15357" width="15.28515625" style="247" customWidth="1"/>
    <col min="15358" max="15358" width="5" style="247" customWidth="1"/>
    <col min="15359" max="15374" width="4.42578125" style="247" customWidth="1"/>
    <col min="15375" max="15375" width="6.42578125" style="247" customWidth="1"/>
    <col min="15376" max="15381" width="4.42578125" style="247" customWidth="1"/>
    <col min="15382" max="15383" width="8.85546875" style="247"/>
    <col min="15384" max="15384" width="6.28515625" style="247" customWidth="1"/>
    <col min="15385" max="15385" width="2" style="247" customWidth="1"/>
    <col min="15386" max="15386" width="6.140625" style="247" customWidth="1"/>
    <col min="15387" max="15611" width="8.85546875" style="247"/>
    <col min="15612" max="15612" width="5.140625" style="247" customWidth="1"/>
    <col min="15613" max="15613" width="15.28515625" style="247" customWidth="1"/>
    <col min="15614" max="15614" width="5" style="247" customWidth="1"/>
    <col min="15615" max="15630" width="4.42578125" style="247" customWidth="1"/>
    <col min="15631" max="15631" width="6.42578125" style="247" customWidth="1"/>
    <col min="15632" max="15637" width="4.42578125" style="247" customWidth="1"/>
    <col min="15638" max="15639" width="8.85546875" style="247"/>
    <col min="15640" max="15640" width="6.28515625" style="247" customWidth="1"/>
    <col min="15641" max="15641" width="2" style="247" customWidth="1"/>
    <col min="15642" max="15642" width="6.140625" style="247" customWidth="1"/>
    <col min="15643" max="15867" width="8.85546875" style="247"/>
    <col min="15868" max="15868" width="5.140625" style="247" customWidth="1"/>
    <col min="15869" max="15869" width="15.28515625" style="247" customWidth="1"/>
    <col min="15870" max="15870" width="5" style="247" customWidth="1"/>
    <col min="15871" max="15886" width="4.42578125" style="247" customWidth="1"/>
    <col min="15887" max="15887" width="6.42578125" style="247" customWidth="1"/>
    <col min="15888" max="15893" width="4.42578125" style="247" customWidth="1"/>
    <col min="15894" max="15895" width="8.85546875" style="247"/>
    <col min="15896" max="15896" width="6.28515625" style="247" customWidth="1"/>
    <col min="15897" max="15897" width="2" style="247" customWidth="1"/>
    <col min="15898" max="15898" width="6.140625" style="247" customWidth="1"/>
    <col min="15899" max="16123" width="8.85546875" style="247"/>
    <col min="16124" max="16124" width="5.140625" style="247" customWidth="1"/>
    <col min="16125" max="16125" width="15.28515625" style="247" customWidth="1"/>
    <col min="16126" max="16126" width="5" style="247" customWidth="1"/>
    <col min="16127" max="16142" width="4.42578125" style="247" customWidth="1"/>
    <col min="16143" max="16143" width="6.42578125" style="247" customWidth="1"/>
    <col min="16144" max="16149" width="4.42578125" style="247" customWidth="1"/>
    <col min="16150" max="16151" width="8.85546875" style="247"/>
    <col min="16152" max="16152" width="6.28515625" style="247" customWidth="1"/>
    <col min="16153" max="16153" width="2" style="247" customWidth="1"/>
    <col min="16154" max="16154" width="6.140625" style="247" customWidth="1"/>
    <col min="16155" max="16384" width="8.85546875" style="247"/>
  </cols>
  <sheetData>
    <row r="1" spans="1:42" ht="50.1" customHeight="1" thickBot="1" x14ac:dyDescent="0.3">
      <c r="A1" s="329" t="s">
        <v>65</v>
      </c>
      <c r="B1" s="330"/>
      <c r="C1" s="330"/>
      <c r="D1" s="330"/>
      <c r="E1" s="330"/>
      <c r="F1" s="330"/>
      <c r="G1" s="330"/>
      <c r="H1" s="330"/>
      <c r="I1" s="330"/>
      <c r="J1" s="330"/>
      <c r="K1" s="331"/>
      <c r="L1" s="1"/>
      <c r="M1" s="332"/>
      <c r="N1" s="333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77" t="s">
        <v>6</v>
      </c>
      <c r="AH1" s="265"/>
      <c r="AI1" s="266"/>
      <c r="AJ1" s="281" t="s">
        <v>13</v>
      </c>
      <c r="AK1" s="336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129" t="s">
        <v>46</v>
      </c>
      <c r="C2" s="164"/>
      <c r="D2" s="164"/>
      <c r="E2" s="164"/>
      <c r="F2" s="165"/>
      <c r="G2" s="135" t="str">
        <f>$B3</f>
        <v>VK Raškovice A</v>
      </c>
      <c r="H2" s="132">
        <v>23</v>
      </c>
      <c r="I2" s="231" t="s">
        <v>8</v>
      </c>
      <c r="J2" s="132">
        <v>12</v>
      </c>
      <c r="K2" s="137" t="str">
        <f>$B8</f>
        <v>TJ Frenštát A</v>
      </c>
      <c r="M2" s="334"/>
      <c r="N2" s="335"/>
      <c r="O2" s="269" t="str">
        <f>N3</f>
        <v>BVO Hlučín A</v>
      </c>
      <c r="P2" s="267"/>
      <c r="Q2" s="268"/>
      <c r="R2" s="269" t="str">
        <f>N4</f>
        <v>VK Raškovice A</v>
      </c>
      <c r="S2" s="267"/>
      <c r="T2" s="268"/>
      <c r="U2" s="269" t="str">
        <f>N5</f>
        <v>Happy Sport Opava A</v>
      </c>
      <c r="V2" s="267"/>
      <c r="W2" s="268"/>
      <c r="X2" s="269" t="str">
        <f>N6</f>
        <v>Happy Sport Opava B</v>
      </c>
      <c r="Y2" s="267"/>
      <c r="Z2" s="268"/>
      <c r="AA2" s="269" t="str">
        <f>N7</f>
        <v>Happy Sport Opava C</v>
      </c>
      <c r="AB2" s="267"/>
      <c r="AC2" s="268"/>
      <c r="AD2" s="269" t="str">
        <f>N8</f>
        <v>Happy Sport Opava D</v>
      </c>
      <c r="AE2" s="267"/>
      <c r="AF2" s="268"/>
      <c r="AG2" s="269" t="str">
        <f>N9</f>
        <v>TJ Frenštát A</v>
      </c>
      <c r="AH2" s="267"/>
      <c r="AI2" s="268"/>
      <c r="AJ2" s="282"/>
      <c r="AK2" s="337"/>
      <c r="AL2" s="264"/>
      <c r="AM2" s="267"/>
      <c r="AN2" s="267"/>
      <c r="AO2" s="267"/>
      <c r="AP2" s="268"/>
    </row>
    <row r="3" spans="1:42" ht="20.100000000000001" customHeight="1" x14ac:dyDescent="0.25">
      <c r="A3" s="240" t="s">
        <v>1</v>
      </c>
      <c r="B3" s="130" t="s">
        <v>22</v>
      </c>
      <c r="C3" s="164"/>
      <c r="D3" s="164"/>
      <c r="E3" s="164"/>
      <c r="F3" s="165"/>
      <c r="G3" s="136" t="str">
        <f>$B4</f>
        <v>Happy Sport Opava A</v>
      </c>
      <c r="H3" s="133">
        <v>14</v>
      </c>
      <c r="I3" s="8" t="s">
        <v>8</v>
      </c>
      <c r="J3" s="133">
        <v>13</v>
      </c>
      <c r="K3" s="138" t="str">
        <f>$B7</f>
        <v>Happy Sport Opava D</v>
      </c>
      <c r="M3" s="245" t="s">
        <v>0</v>
      </c>
      <c r="N3" s="246" t="str">
        <f>'Červená A'!$B$2</f>
        <v>BVO Hlučín A</v>
      </c>
      <c r="O3" s="341"/>
      <c r="P3" s="342"/>
      <c r="Q3" s="343"/>
      <c r="R3" s="12">
        <f>'Červená A'!$H$5</f>
        <v>14</v>
      </c>
      <c r="S3" s="238" t="s">
        <v>8</v>
      </c>
      <c r="T3" s="14">
        <f>'Červená A'!$J$5</f>
        <v>19</v>
      </c>
      <c r="U3" s="251">
        <f>'Červená A'!$J$8</f>
        <v>6</v>
      </c>
      <c r="V3" s="237" t="s">
        <v>8</v>
      </c>
      <c r="W3" s="17">
        <f>'Červená A'!$H$8</f>
        <v>22</v>
      </c>
      <c r="X3" s="251">
        <f>'Červená A'!$H$12</f>
        <v>13</v>
      </c>
      <c r="Y3" s="237" t="s">
        <v>8</v>
      </c>
      <c r="Z3" s="17">
        <f>'Červená A'!$J$12</f>
        <v>19</v>
      </c>
      <c r="AA3" s="251">
        <f>'Červená A'!$J$15</f>
        <v>10</v>
      </c>
      <c r="AB3" s="237" t="s">
        <v>8</v>
      </c>
      <c r="AC3" s="17">
        <f>'Červená A'!$H$15</f>
        <v>19</v>
      </c>
      <c r="AD3" s="251">
        <f>'Červená A'!$H$19</f>
        <v>11</v>
      </c>
      <c r="AE3" s="237" t="s">
        <v>8</v>
      </c>
      <c r="AF3" s="17">
        <f>'Červená A'!$J$19</f>
        <v>19</v>
      </c>
      <c r="AG3" s="251">
        <f>'Červená A'!$J$22</f>
        <v>19</v>
      </c>
      <c r="AH3" s="237" t="s">
        <v>8</v>
      </c>
      <c r="AI3" s="17">
        <f>'Červená A'!$H$22</f>
        <v>10</v>
      </c>
      <c r="AJ3" s="253">
        <f>SUM(IF(O3&gt;Q3,1,0),IF(R3&gt;T3,1,0),IF(U3&gt;W3,1,0),IF(X3&gt;Z3,1,0),IF(AA3&gt;AC3,1,0),IF(AD3&gt;AF3,1,0),IF(AG3&gt;AI3,1,0))</f>
        <v>1</v>
      </c>
      <c r="AK3" s="141">
        <f>_xlfn.RANK.EQ(AL3,$AL$3:$AL$9)</f>
        <v>6</v>
      </c>
      <c r="AL3" s="19">
        <f>1000*AJ3+AP3</f>
        <v>1000.675925925926</v>
      </c>
      <c r="AM3" s="238">
        <f>R3+U3+X3+AA3+AD3+AG3+O3</f>
        <v>73</v>
      </c>
      <c r="AN3" s="238" t="s">
        <v>8</v>
      </c>
      <c r="AO3" s="238">
        <f>T3+W3+Z3+AC3+AF3+AI3+Q3</f>
        <v>108</v>
      </c>
      <c r="AP3" s="239">
        <f t="shared" ref="AP3:AP9" si="0">AM3/AO3</f>
        <v>0.67592592592592593</v>
      </c>
    </row>
    <row r="4" spans="1:42" ht="20.100000000000001" customHeight="1" x14ac:dyDescent="0.2">
      <c r="A4" s="240" t="s">
        <v>2</v>
      </c>
      <c r="B4" s="130" t="s">
        <v>34</v>
      </c>
      <c r="C4" s="164"/>
      <c r="D4" s="164"/>
      <c r="E4" s="164"/>
      <c r="F4" s="166"/>
      <c r="G4" s="240" t="str">
        <f>$B5</f>
        <v>Happy Sport Opava B</v>
      </c>
      <c r="H4" s="133">
        <v>16</v>
      </c>
      <c r="I4" s="8" t="s">
        <v>8</v>
      </c>
      <c r="J4" s="133">
        <v>14</v>
      </c>
      <c r="K4" s="241" t="str">
        <f>$B6</f>
        <v>Happy Sport Opava C</v>
      </c>
      <c r="M4" s="240" t="s">
        <v>1</v>
      </c>
      <c r="N4" s="252" t="str">
        <f>'Červená A'!$B$3</f>
        <v>VK Raškovice A</v>
      </c>
      <c r="O4" s="143">
        <f>T3</f>
        <v>19</v>
      </c>
      <c r="P4" s="144" t="s">
        <v>8</v>
      </c>
      <c r="Q4" s="145">
        <f>R3</f>
        <v>14</v>
      </c>
      <c r="R4" s="344"/>
      <c r="S4" s="345"/>
      <c r="T4" s="346"/>
      <c r="U4" s="250">
        <f>'Červená A'!$H$11</f>
        <v>14</v>
      </c>
      <c r="V4" s="236" t="s">
        <v>8</v>
      </c>
      <c r="W4" s="28">
        <f>'Červená A'!$J$11</f>
        <v>13</v>
      </c>
      <c r="X4" s="29">
        <f>'Červená A'!$J$14</f>
        <v>19</v>
      </c>
      <c r="Y4" s="256" t="s">
        <v>8</v>
      </c>
      <c r="Z4" s="31">
        <f>'Červená A'!$H$14</f>
        <v>14</v>
      </c>
      <c r="AA4" s="29">
        <f>'Červená A'!$H$18</f>
        <v>15</v>
      </c>
      <c r="AB4" s="256" t="s">
        <v>8</v>
      </c>
      <c r="AC4" s="31">
        <f>'Červená A'!$J$18</f>
        <v>14</v>
      </c>
      <c r="AD4" s="29">
        <f>'Červená A'!$J$21</f>
        <v>22</v>
      </c>
      <c r="AE4" s="256" t="s">
        <v>8</v>
      </c>
      <c r="AF4" s="31">
        <f>'Červená A'!$H$21</f>
        <v>10</v>
      </c>
      <c r="AG4" s="29">
        <f>'Červená A'!$H$2</f>
        <v>23</v>
      </c>
      <c r="AH4" s="256" t="s">
        <v>8</v>
      </c>
      <c r="AI4" s="31">
        <f>'Červená A'!$J$2</f>
        <v>12</v>
      </c>
      <c r="AJ4" s="258">
        <f t="shared" ref="AJ4:AJ9" si="1">SUM(IF(O4&gt;Q4,1,0),IF(R4&gt;T4,1,0),IF(U4&gt;W4,1,0),IF(X4&gt;Z4,1,0),IF(AA4&gt;AC4,1,0),IF(AD4&gt;AF4,1,0),IF(AG4&gt;AI4,1,0))</f>
        <v>6</v>
      </c>
      <c r="AK4" s="141">
        <f t="shared" ref="AK4:AK9" si="2">_xlfn.RANK.EQ(AL4,$AL$3:$AL$9)</f>
        <v>1</v>
      </c>
      <c r="AL4" s="19">
        <f t="shared" ref="AL4:AL9" si="3">1000*AJ4+AP4</f>
        <v>6001.454545454545</v>
      </c>
      <c r="AM4" s="236">
        <f t="shared" ref="AM4:AM9" si="4">R4+U4+X4+AA4+AD4+AG4+O4</f>
        <v>112</v>
      </c>
      <c r="AN4" s="236" t="s">
        <v>8</v>
      </c>
      <c r="AO4" s="236">
        <f t="shared" ref="AO4:AO9" si="5">T4+W4+Z4+AC4+AF4+AI4+Q4</f>
        <v>77</v>
      </c>
      <c r="AP4" s="243">
        <f t="shared" si="0"/>
        <v>1.4545454545454546</v>
      </c>
    </row>
    <row r="5" spans="1:42" ht="20.100000000000001" customHeight="1" x14ac:dyDescent="0.2">
      <c r="A5" s="240" t="s">
        <v>3</v>
      </c>
      <c r="B5" s="130" t="s">
        <v>39</v>
      </c>
      <c r="C5" s="164"/>
      <c r="D5" s="164"/>
      <c r="E5" s="164"/>
      <c r="F5" s="166"/>
      <c r="G5" s="240" t="str">
        <f>$B2</f>
        <v>BVO Hlučín A</v>
      </c>
      <c r="H5" s="133">
        <v>14</v>
      </c>
      <c r="I5" s="8" t="s">
        <v>8</v>
      </c>
      <c r="J5" s="133">
        <v>19</v>
      </c>
      <c r="K5" s="241" t="str">
        <f>$B3</f>
        <v>VK Raškovice A</v>
      </c>
      <c r="M5" s="240" t="s">
        <v>2</v>
      </c>
      <c r="N5" s="252" t="str">
        <f>'Červená A'!$B$4</f>
        <v>Happy Sport Opava A</v>
      </c>
      <c r="O5" s="146">
        <f>W3</f>
        <v>22</v>
      </c>
      <c r="P5" s="147" t="s">
        <v>8</v>
      </c>
      <c r="Q5" s="148">
        <f>U3</f>
        <v>6</v>
      </c>
      <c r="R5" s="143">
        <f>W4</f>
        <v>13</v>
      </c>
      <c r="S5" s="144" t="s">
        <v>8</v>
      </c>
      <c r="T5" s="145">
        <f>U4</f>
        <v>14</v>
      </c>
      <c r="U5" s="344"/>
      <c r="V5" s="345"/>
      <c r="W5" s="346"/>
      <c r="X5" s="250">
        <f>'Červená A'!$H$17</f>
        <v>18</v>
      </c>
      <c r="Y5" s="236" t="s">
        <v>8</v>
      </c>
      <c r="Z5" s="28">
        <f>'Červená A'!$J$17</f>
        <v>11</v>
      </c>
      <c r="AA5" s="29">
        <f>'Červená A'!$J$20</f>
        <v>11</v>
      </c>
      <c r="AB5" s="256" t="s">
        <v>8</v>
      </c>
      <c r="AC5" s="31">
        <f>'Červená A'!$H$20</f>
        <v>10</v>
      </c>
      <c r="AD5" s="29">
        <f>'Červená A'!$H$3</f>
        <v>14</v>
      </c>
      <c r="AE5" s="256" t="s">
        <v>8</v>
      </c>
      <c r="AF5" s="31">
        <f>'Červená A'!$J$3</f>
        <v>13</v>
      </c>
      <c r="AG5" s="29">
        <f>'Červená A'!$J$6</f>
        <v>19</v>
      </c>
      <c r="AH5" s="256" t="s">
        <v>8</v>
      </c>
      <c r="AI5" s="31">
        <f>'Červená A'!$H$6</f>
        <v>9</v>
      </c>
      <c r="AJ5" s="258">
        <f t="shared" si="1"/>
        <v>5</v>
      </c>
      <c r="AK5" s="141">
        <f t="shared" si="2"/>
        <v>2</v>
      </c>
      <c r="AL5" s="19">
        <f t="shared" si="3"/>
        <v>5001.5396825396829</v>
      </c>
      <c r="AM5" s="236">
        <f t="shared" si="4"/>
        <v>97</v>
      </c>
      <c r="AN5" s="236" t="s">
        <v>8</v>
      </c>
      <c r="AO5" s="236">
        <f t="shared" si="5"/>
        <v>63</v>
      </c>
      <c r="AP5" s="243">
        <f t="shared" si="0"/>
        <v>1.5396825396825398</v>
      </c>
    </row>
    <row r="6" spans="1:42" ht="20.100000000000001" customHeight="1" x14ac:dyDescent="0.2">
      <c r="A6" s="240" t="s">
        <v>4</v>
      </c>
      <c r="B6" s="130" t="s">
        <v>43</v>
      </c>
      <c r="C6" s="164"/>
      <c r="D6" s="164"/>
      <c r="E6" s="164"/>
      <c r="F6" s="166"/>
      <c r="G6" s="136" t="str">
        <f>$B8</f>
        <v>TJ Frenštát A</v>
      </c>
      <c r="H6" s="133">
        <v>9</v>
      </c>
      <c r="I6" s="8" t="s">
        <v>8</v>
      </c>
      <c r="J6" s="133">
        <v>19</v>
      </c>
      <c r="K6" s="138" t="str">
        <f>$B4</f>
        <v>Happy Sport Opava A</v>
      </c>
      <c r="M6" s="240" t="s">
        <v>3</v>
      </c>
      <c r="N6" s="252" t="str">
        <f>'Červená A'!$B$5</f>
        <v>Happy Sport Opava B</v>
      </c>
      <c r="O6" s="146">
        <f>Z3</f>
        <v>19</v>
      </c>
      <c r="P6" s="147" t="s">
        <v>8</v>
      </c>
      <c r="Q6" s="148">
        <f>X3</f>
        <v>13</v>
      </c>
      <c r="R6" s="146">
        <f>Z4</f>
        <v>14</v>
      </c>
      <c r="S6" s="147" t="s">
        <v>8</v>
      </c>
      <c r="T6" s="148">
        <f>X4</f>
        <v>19</v>
      </c>
      <c r="U6" s="143">
        <f>Z5</f>
        <v>11</v>
      </c>
      <c r="V6" s="144" t="s">
        <v>8</v>
      </c>
      <c r="W6" s="145">
        <f>X5</f>
        <v>18</v>
      </c>
      <c r="X6" s="344"/>
      <c r="Y6" s="345"/>
      <c r="Z6" s="346"/>
      <c r="AA6" s="250">
        <f>'Červená A'!$H$4</f>
        <v>16</v>
      </c>
      <c r="AB6" s="236" t="s">
        <v>8</v>
      </c>
      <c r="AC6" s="28">
        <f>'Červená A'!$J$4</f>
        <v>14</v>
      </c>
      <c r="AD6" s="29">
        <f>'Červená A'!$J$7</f>
        <v>5</v>
      </c>
      <c r="AE6" s="256" t="s">
        <v>8</v>
      </c>
      <c r="AF6" s="31">
        <f>'Červená A'!$H$7</f>
        <v>21</v>
      </c>
      <c r="AG6" s="29">
        <f>'Červená A'!$H$9</f>
        <v>28</v>
      </c>
      <c r="AH6" s="256" t="s">
        <v>8</v>
      </c>
      <c r="AI6" s="31">
        <f>'Červená A'!$J$9</f>
        <v>8</v>
      </c>
      <c r="AJ6" s="258">
        <f t="shared" si="1"/>
        <v>3</v>
      </c>
      <c r="AK6" s="141">
        <f t="shared" si="2"/>
        <v>4</v>
      </c>
      <c r="AL6" s="19">
        <f t="shared" si="3"/>
        <v>3001</v>
      </c>
      <c r="AM6" s="236">
        <f t="shared" si="4"/>
        <v>93</v>
      </c>
      <c r="AN6" s="236" t="s">
        <v>8</v>
      </c>
      <c r="AO6" s="236">
        <f t="shared" si="5"/>
        <v>93</v>
      </c>
      <c r="AP6" s="243">
        <f t="shared" si="0"/>
        <v>1</v>
      </c>
    </row>
    <row r="7" spans="1:42" ht="20.100000000000001" customHeight="1" x14ac:dyDescent="0.2">
      <c r="A7" s="240" t="s">
        <v>5</v>
      </c>
      <c r="B7" s="130" t="s">
        <v>53</v>
      </c>
      <c r="C7" s="164"/>
      <c r="D7" s="164"/>
      <c r="E7" s="164"/>
      <c r="F7" s="166"/>
      <c r="G7" s="136" t="str">
        <f>$B7</f>
        <v>Happy Sport Opava D</v>
      </c>
      <c r="H7" s="133">
        <v>21</v>
      </c>
      <c r="I7" s="8" t="s">
        <v>8</v>
      </c>
      <c r="J7" s="133">
        <v>5</v>
      </c>
      <c r="K7" s="138" t="str">
        <f>$B5</f>
        <v>Happy Sport Opava B</v>
      </c>
      <c r="M7" s="240" t="s">
        <v>4</v>
      </c>
      <c r="N7" s="252" t="str">
        <f>'Červená A'!$B$6</f>
        <v>Happy Sport Opava C</v>
      </c>
      <c r="O7" s="146">
        <f>AC3</f>
        <v>19</v>
      </c>
      <c r="P7" s="147" t="s">
        <v>8</v>
      </c>
      <c r="Q7" s="148">
        <f>AA3</f>
        <v>10</v>
      </c>
      <c r="R7" s="146">
        <f>AC4</f>
        <v>14</v>
      </c>
      <c r="S7" s="147" t="s">
        <v>8</v>
      </c>
      <c r="T7" s="148">
        <f>AA4</f>
        <v>15</v>
      </c>
      <c r="U7" s="146">
        <f>AC5</f>
        <v>10</v>
      </c>
      <c r="V7" s="147" t="s">
        <v>8</v>
      </c>
      <c r="W7" s="148">
        <f>AA5</f>
        <v>11</v>
      </c>
      <c r="X7" s="143">
        <f>AC6</f>
        <v>14</v>
      </c>
      <c r="Y7" s="144" t="s">
        <v>8</v>
      </c>
      <c r="Z7" s="145">
        <f>AA6</f>
        <v>16</v>
      </c>
      <c r="AA7" s="344"/>
      <c r="AB7" s="345"/>
      <c r="AC7" s="346"/>
      <c r="AD7" s="250">
        <f>'Červená A'!$H$10</f>
        <v>8</v>
      </c>
      <c r="AE7" s="236" t="s">
        <v>8</v>
      </c>
      <c r="AF7" s="28">
        <f>'Červená A'!$J$10</f>
        <v>23</v>
      </c>
      <c r="AG7" s="29">
        <f>'Červená A'!$J$13</f>
        <v>19</v>
      </c>
      <c r="AH7" s="256" t="s">
        <v>8</v>
      </c>
      <c r="AI7" s="31">
        <f>'Červená A'!$H$13</f>
        <v>9</v>
      </c>
      <c r="AJ7" s="258">
        <f t="shared" si="1"/>
        <v>2</v>
      </c>
      <c r="AK7" s="141">
        <f t="shared" si="2"/>
        <v>5</v>
      </c>
      <c r="AL7" s="19">
        <f t="shared" si="3"/>
        <v>2001</v>
      </c>
      <c r="AM7" s="236">
        <f t="shared" si="4"/>
        <v>84</v>
      </c>
      <c r="AN7" s="236" t="s">
        <v>8</v>
      </c>
      <c r="AO7" s="236">
        <f t="shared" si="5"/>
        <v>84</v>
      </c>
      <c r="AP7" s="243">
        <f t="shared" si="0"/>
        <v>1</v>
      </c>
    </row>
    <row r="8" spans="1:42" ht="20.100000000000001" customHeight="1" thickBot="1" x14ac:dyDescent="0.3">
      <c r="A8" s="235" t="s">
        <v>6</v>
      </c>
      <c r="B8" s="131" t="s">
        <v>35</v>
      </c>
      <c r="C8" s="164"/>
      <c r="D8" s="164"/>
      <c r="E8" s="164"/>
      <c r="F8" s="166"/>
      <c r="G8" s="240" t="str">
        <f>$B4</f>
        <v>Happy Sport Opava A</v>
      </c>
      <c r="H8" s="133">
        <v>22</v>
      </c>
      <c r="I8" s="8" t="s">
        <v>8</v>
      </c>
      <c r="J8" s="133">
        <v>6</v>
      </c>
      <c r="K8" s="241" t="str">
        <f>$B2</f>
        <v>BVO Hlučín A</v>
      </c>
      <c r="M8" s="240" t="s">
        <v>5</v>
      </c>
      <c r="N8" s="252" t="str">
        <f>'Červená A'!$B$7</f>
        <v>Happy Sport Opava D</v>
      </c>
      <c r="O8" s="146">
        <f>AF3</f>
        <v>19</v>
      </c>
      <c r="P8" s="147" t="s">
        <v>8</v>
      </c>
      <c r="Q8" s="148">
        <f>AD3</f>
        <v>11</v>
      </c>
      <c r="R8" s="146">
        <f>AF4</f>
        <v>10</v>
      </c>
      <c r="S8" s="147" t="s">
        <v>8</v>
      </c>
      <c r="T8" s="148">
        <f>AD4</f>
        <v>22</v>
      </c>
      <c r="U8" s="146">
        <f>AF5</f>
        <v>13</v>
      </c>
      <c r="V8" s="147" t="s">
        <v>8</v>
      </c>
      <c r="W8" s="148">
        <f>AD5</f>
        <v>14</v>
      </c>
      <c r="X8" s="146">
        <f>AF6</f>
        <v>21</v>
      </c>
      <c r="Y8" s="147" t="s">
        <v>8</v>
      </c>
      <c r="Z8" s="148">
        <f>AD6</f>
        <v>5</v>
      </c>
      <c r="AA8" s="143">
        <f>AF7</f>
        <v>23</v>
      </c>
      <c r="AB8" s="144" t="s">
        <v>8</v>
      </c>
      <c r="AC8" s="145">
        <f>AD7</f>
        <v>8</v>
      </c>
      <c r="AD8" s="344"/>
      <c r="AE8" s="345"/>
      <c r="AF8" s="346"/>
      <c r="AG8" s="250">
        <f>'Červená A'!$H$16</f>
        <v>23</v>
      </c>
      <c r="AH8" s="236" t="s">
        <v>8</v>
      </c>
      <c r="AI8" s="28">
        <f>'Červená A'!$J$16</f>
        <v>6</v>
      </c>
      <c r="AJ8" s="258">
        <f t="shared" si="1"/>
        <v>4</v>
      </c>
      <c r="AK8" s="141">
        <f t="shared" si="2"/>
        <v>3</v>
      </c>
      <c r="AL8" s="19">
        <f t="shared" si="3"/>
        <v>4001.651515151515</v>
      </c>
      <c r="AM8" s="236">
        <f t="shared" si="4"/>
        <v>109</v>
      </c>
      <c r="AN8" s="236" t="s">
        <v>8</v>
      </c>
      <c r="AO8" s="236">
        <f t="shared" si="5"/>
        <v>66</v>
      </c>
      <c r="AP8" s="243">
        <f t="shared" si="0"/>
        <v>1.6515151515151516</v>
      </c>
    </row>
    <row r="9" spans="1:42" ht="20.100000000000001" customHeight="1" thickBot="1" x14ac:dyDescent="0.25">
      <c r="B9" s="21"/>
      <c r="C9" s="166"/>
      <c r="D9" s="166"/>
      <c r="E9" s="166"/>
      <c r="F9" s="166"/>
      <c r="G9" s="240" t="str">
        <f>$B5</f>
        <v>Happy Sport Opava B</v>
      </c>
      <c r="H9" s="133">
        <v>28</v>
      </c>
      <c r="I9" s="8" t="s">
        <v>8</v>
      </c>
      <c r="J9" s="133">
        <v>8</v>
      </c>
      <c r="K9" s="241" t="str">
        <f>$B8</f>
        <v>TJ Frenštát A</v>
      </c>
      <c r="M9" s="235" t="s">
        <v>6</v>
      </c>
      <c r="N9" s="248" t="str">
        <f>'Červená A'!$B$8</f>
        <v>TJ Frenštát A</v>
      </c>
      <c r="O9" s="149">
        <f>AI3</f>
        <v>10</v>
      </c>
      <c r="P9" s="150" t="s">
        <v>8</v>
      </c>
      <c r="Q9" s="151">
        <f>AG3</f>
        <v>19</v>
      </c>
      <c r="R9" s="149">
        <f>AI4</f>
        <v>12</v>
      </c>
      <c r="S9" s="150" t="s">
        <v>8</v>
      </c>
      <c r="T9" s="151">
        <f>AG4</f>
        <v>23</v>
      </c>
      <c r="U9" s="149">
        <f>AI5</f>
        <v>9</v>
      </c>
      <c r="V9" s="150" t="s">
        <v>8</v>
      </c>
      <c r="W9" s="151">
        <f>AG5</f>
        <v>19</v>
      </c>
      <c r="X9" s="149">
        <f>AI6</f>
        <v>8</v>
      </c>
      <c r="Y9" s="150" t="s">
        <v>8</v>
      </c>
      <c r="Z9" s="151">
        <f>AG6</f>
        <v>28</v>
      </c>
      <c r="AA9" s="149">
        <f>AI7</f>
        <v>9</v>
      </c>
      <c r="AB9" s="150" t="s">
        <v>8</v>
      </c>
      <c r="AC9" s="151">
        <f>AG7</f>
        <v>19</v>
      </c>
      <c r="AD9" s="152">
        <f>AI8</f>
        <v>6</v>
      </c>
      <c r="AE9" s="153" t="s">
        <v>8</v>
      </c>
      <c r="AF9" s="154">
        <f>AG8</f>
        <v>23</v>
      </c>
      <c r="AG9" s="338"/>
      <c r="AH9" s="339"/>
      <c r="AI9" s="340"/>
      <c r="AJ9" s="261">
        <f t="shared" si="1"/>
        <v>0</v>
      </c>
      <c r="AK9" s="142">
        <f t="shared" si="2"/>
        <v>7</v>
      </c>
      <c r="AL9" s="19">
        <f t="shared" si="3"/>
        <v>0.41221374045801529</v>
      </c>
      <c r="AM9" s="259">
        <f t="shared" si="4"/>
        <v>54</v>
      </c>
      <c r="AN9" s="259" t="s">
        <v>8</v>
      </c>
      <c r="AO9" s="259">
        <f t="shared" si="5"/>
        <v>131</v>
      </c>
      <c r="AP9" s="260">
        <f t="shared" si="0"/>
        <v>0.41221374045801529</v>
      </c>
    </row>
    <row r="10" spans="1:42" ht="20.100000000000001" customHeight="1" x14ac:dyDescent="0.2">
      <c r="B10" s="21"/>
      <c r="C10" s="166"/>
      <c r="D10" s="166"/>
      <c r="E10" s="166"/>
      <c r="F10" s="166"/>
      <c r="G10" s="136" t="str">
        <f>$B6</f>
        <v>Happy Sport Opava C</v>
      </c>
      <c r="H10" s="133">
        <v>8</v>
      </c>
      <c r="I10" s="8" t="s">
        <v>8</v>
      </c>
      <c r="J10" s="133">
        <v>23</v>
      </c>
      <c r="K10" s="138" t="str">
        <f>$B7</f>
        <v>Happy Sport Opava D</v>
      </c>
    </row>
    <row r="11" spans="1:42" ht="20.100000000000001" customHeight="1" x14ac:dyDescent="0.2">
      <c r="B11" s="21"/>
      <c r="C11" s="166"/>
      <c r="D11" s="166"/>
      <c r="E11" s="166"/>
      <c r="F11" s="166"/>
      <c r="G11" s="136" t="str">
        <f>$B3</f>
        <v>VK Raškovice A</v>
      </c>
      <c r="H11" s="133">
        <v>14</v>
      </c>
      <c r="I11" s="8" t="s">
        <v>8</v>
      </c>
      <c r="J11" s="133">
        <v>13</v>
      </c>
      <c r="K11" s="138" t="str">
        <f>$B4</f>
        <v>Happy Sport Opava A</v>
      </c>
    </row>
    <row r="12" spans="1:42" ht="20.100000000000001" customHeight="1" x14ac:dyDescent="0.2">
      <c r="B12" s="21"/>
      <c r="C12" s="166"/>
      <c r="D12" s="166"/>
      <c r="E12" s="166"/>
      <c r="F12" s="166"/>
      <c r="G12" s="240" t="str">
        <f>$B2</f>
        <v>BVO Hlučín A</v>
      </c>
      <c r="H12" s="133">
        <v>13</v>
      </c>
      <c r="I12" s="8" t="s">
        <v>8</v>
      </c>
      <c r="J12" s="133">
        <v>19</v>
      </c>
      <c r="K12" s="241" t="str">
        <f>$B5</f>
        <v>Happy Sport Opava B</v>
      </c>
    </row>
    <row r="13" spans="1:42" ht="20.100000000000001" customHeight="1" x14ac:dyDescent="0.2">
      <c r="B13" s="21"/>
      <c r="C13" s="166"/>
      <c r="D13" s="166"/>
      <c r="E13" s="166"/>
      <c r="F13" s="166"/>
      <c r="G13" s="136" t="str">
        <f>$B8</f>
        <v>TJ Frenštát A</v>
      </c>
      <c r="H13" s="133">
        <v>9</v>
      </c>
      <c r="I13" s="8" t="s">
        <v>8</v>
      </c>
      <c r="J13" s="133">
        <v>19</v>
      </c>
      <c r="K13" s="138" t="str">
        <f>$B6</f>
        <v>Happy Sport Opava C</v>
      </c>
    </row>
    <row r="14" spans="1:42" ht="20.100000000000001" customHeight="1" x14ac:dyDescent="0.2">
      <c r="B14" s="21"/>
      <c r="C14" s="166"/>
      <c r="D14" s="166"/>
      <c r="E14" s="166"/>
      <c r="F14" s="166"/>
      <c r="G14" s="136" t="str">
        <f>$B5</f>
        <v>Happy Sport Opava B</v>
      </c>
      <c r="H14" s="133">
        <v>14</v>
      </c>
      <c r="I14" s="8" t="s">
        <v>8</v>
      </c>
      <c r="J14" s="133">
        <v>19</v>
      </c>
      <c r="K14" s="138" t="str">
        <f>$B3</f>
        <v>VK Raškovice A</v>
      </c>
    </row>
    <row r="15" spans="1:42" ht="20.100000000000001" customHeight="1" x14ac:dyDescent="0.2">
      <c r="B15" s="21"/>
      <c r="C15" s="166"/>
      <c r="D15" s="166"/>
      <c r="E15" s="166"/>
      <c r="F15" s="166"/>
      <c r="G15" s="240" t="str">
        <f>$B6</f>
        <v>Happy Sport Opava C</v>
      </c>
      <c r="H15" s="133">
        <v>19</v>
      </c>
      <c r="I15" s="8" t="s">
        <v>8</v>
      </c>
      <c r="J15" s="133">
        <v>10</v>
      </c>
      <c r="K15" s="241" t="str">
        <f>$B2</f>
        <v>BVO Hlučín A</v>
      </c>
    </row>
    <row r="16" spans="1:42" ht="20.100000000000001" customHeight="1" x14ac:dyDescent="0.2">
      <c r="B16" s="21"/>
      <c r="C16" s="166"/>
      <c r="D16" s="166"/>
      <c r="E16" s="166"/>
      <c r="F16" s="166"/>
      <c r="G16" s="240" t="str">
        <f>$B7</f>
        <v>Happy Sport Opava D</v>
      </c>
      <c r="H16" s="133">
        <v>23</v>
      </c>
      <c r="I16" s="8" t="s">
        <v>8</v>
      </c>
      <c r="J16" s="133">
        <v>6</v>
      </c>
      <c r="K16" s="241" t="str">
        <f>$B8</f>
        <v>TJ Frenštát A</v>
      </c>
    </row>
    <row r="17" spans="2:11" ht="20.100000000000001" customHeight="1" x14ac:dyDescent="0.2">
      <c r="B17" s="21"/>
      <c r="C17" s="166"/>
      <c r="D17" s="166"/>
      <c r="E17" s="166"/>
      <c r="F17" s="166"/>
      <c r="G17" s="136" t="str">
        <f>$B4</f>
        <v>Happy Sport Opava A</v>
      </c>
      <c r="H17" s="133">
        <v>18</v>
      </c>
      <c r="I17" s="8" t="s">
        <v>8</v>
      </c>
      <c r="J17" s="133">
        <v>11</v>
      </c>
      <c r="K17" s="138" t="str">
        <f>$B5</f>
        <v>Happy Sport Opava B</v>
      </c>
    </row>
    <row r="18" spans="2:11" ht="20.100000000000001" customHeight="1" x14ac:dyDescent="0.2">
      <c r="B18" s="21"/>
      <c r="C18" s="166"/>
      <c r="D18" s="166"/>
      <c r="E18" s="166"/>
      <c r="F18" s="166"/>
      <c r="G18" s="136" t="str">
        <f>$B3</f>
        <v>VK Raškovice A</v>
      </c>
      <c r="H18" s="133">
        <v>15</v>
      </c>
      <c r="I18" s="8" t="s">
        <v>8</v>
      </c>
      <c r="J18" s="133">
        <v>14</v>
      </c>
      <c r="K18" s="138" t="str">
        <f>$B6</f>
        <v>Happy Sport Opava C</v>
      </c>
    </row>
    <row r="19" spans="2:11" ht="20.100000000000001" customHeight="1" x14ac:dyDescent="0.2">
      <c r="B19" s="21"/>
      <c r="C19" s="166"/>
      <c r="D19" s="166"/>
      <c r="E19" s="166"/>
      <c r="F19" s="166"/>
      <c r="G19" s="240" t="str">
        <f>$B2</f>
        <v>BVO Hlučín A</v>
      </c>
      <c r="H19" s="133">
        <v>11</v>
      </c>
      <c r="I19" s="8" t="s">
        <v>8</v>
      </c>
      <c r="J19" s="133">
        <v>19</v>
      </c>
      <c r="K19" s="241" t="str">
        <f>$B7</f>
        <v>Happy Sport Opava D</v>
      </c>
    </row>
    <row r="20" spans="2:11" ht="20.100000000000001" customHeight="1" x14ac:dyDescent="0.2">
      <c r="B20" s="21"/>
      <c r="C20" s="166"/>
      <c r="D20" s="166"/>
      <c r="E20" s="166"/>
      <c r="F20" s="166"/>
      <c r="G20" s="240" t="str">
        <f>$B6</f>
        <v>Happy Sport Opava C</v>
      </c>
      <c r="H20" s="133">
        <v>10</v>
      </c>
      <c r="I20" s="8" t="s">
        <v>8</v>
      </c>
      <c r="J20" s="133">
        <v>11</v>
      </c>
      <c r="K20" s="241" t="str">
        <f>$B4</f>
        <v>Happy Sport Opava A</v>
      </c>
    </row>
    <row r="21" spans="2:11" ht="20.100000000000001" customHeight="1" x14ac:dyDescent="0.2">
      <c r="B21" s="21"/>
      <c r="C21" s="166"/>
      <c r="D21" s="166"/>
      <c r="E21" s="166"/>
      <c r="F21" s="166"/>
      <c r="G21" s="136" t="str">
        <f>$B7</f>
        <v>Happy Sport Opava D</v>
      </c>
      <c r="H21" s="133">
        <v>10</v>
      </c>
      <c r="I21" s="8" t="s">
        <v>8</v>
      </c>
      <c r="J21" s="133">
        <v>22</v>
      </c>
      <c r="K21" s="138" t="str">
        <f>$B3</f>
        <v>VK Raškovice A</v>
      </c>
    </row>
    <row r="22" spans="2:11" ht="20.100000000000001" customHeight="1" thickBot="1" x14ac:dyDescent="0.3">
      <c r="B22" s="21"/>
      <c r="C22" s="166"/>
      <c r="D22" s="166"/>
      <c r="E22" s="166"/>
      <c r="F22" s="166"/>
      <c r="G22" s="139" t="str">
        <f>$B8</f>
        <v>TJ Frenštát A</v>
      </c>
      <c r="H22" s="134">
        <v>10</v>
      </c>
      <c r="I22" s="233" t="s">
        <v>8</v>
      </c>
      <c r="J22" s="134">
        <v>19</v>
      </c>
      <c r="K22" s="140" t="str">
        <f>$B2</f>
        <v>BVO Hlučín A</v>
      </c>
    </row>
  </sheetData>
  <mergeCells count="27">
    <mergeCell ref="AG9:AI9"/>
    <mergeCell ref="O3:Q3"/>
    <mergeCell ref="R4:T4"/>
    <mergeCell ref="U5:W5"/>
    <mergeCell ref="X6:Z6"/>
    <mergeCell ref="AA7:AC7"/>
    <mergeCell ref="AD8:AF8"/>
    <mergeCell ref="AM1:AP2"/>
    <mergeCell ref="O2:Q2"/>
    <mergeCell ref="R2:T2"/>
    <mergeCell ref="U2:W2"/>
    <mergeCell ref="X2:Z2"/>
    <mergeCell ref="AA2:AC2"/>
    <mergeCell ref="AD2:AF2"/>
    <mergeCell ref="AG2:AI2"/>
    <mergeCell ref="AA1:AC1"/>
    <mergeCell ref="AD1:AF1"/>
    <mergeCell ref="AG1:AI1"/>
    <mergeCell ref="AJ1:AJ2"/>
    <mergeCell ref="AK1:AK2"/>
    <mergeCell ref="AL1:AL2"/>
    <mergeCell ref="X1:Z1"/>
    <mergeCell ref="A1:K1"/>
    <mergeCell ref="M1:N2"/>
    <mergeCell ref="O1:Q1"/>
    <mergeCell ref="R1:T1"/>
    <mergeCell ref="U1:W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6"/>
  <sheetViews>
    <sheetView topLeftCell="L1" zoomScaleNormal="100" workbookViewId="0">
      <selection activeCell="AN16" sqref="AN16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8.4257812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12" width="9.7109375" style="247" customWidth="1"/>
    <col min="13" max="13" width="5.140625" style="247" customWidth="1"/>
    <col min="14" max="14" width="15.28515625" style="247" customWidth="1"/>
    <col min="15" max="15" width="5" style="247" customWidth="1"/>
    <col min="16" max="31" width="4.42578125" style="247" customWidth="1"/>
    <col min="32" max="32" width="5" style="247" customWidth="1"/>
    <col min="33" max="33" width="8.85546875" style="247"/>
    <col min="34" max="34" width="7.85546875" style="247" customWidth="1"/>
    <col min="35" max="35" width="9.140625" style="247" hidden="1" customWidth="1"/>
    <col min="36" max="36" width="6.28515625" style="247" customWidth="1"/>
    <col min="37" max="37" width="2" style="247" customWidth="1"/>
    <col min="38" max="38" width="6.140625" style="247" customWidth="1"/>
    <col min="39" max="39" width="11.7109375" style="46" customWidth="1"/>
    <col min="40" max="246" width="8.85546875" style="247"/>
    <col min="247" max="247" width="5.140625" style="247" customWidth="1"/>
    <col min="248" max="248" width="15.28515625" style="247" customWidth="1"/>
    <col min="249" max="249" width="5" style="247" customWidth="1"/>
    <col min="250" max="265" width="4.42578125" style="247" customWidth="1"/>
    <col min="266" max="266" width="6.42578125" style="247" customWidth="1"/>
    <col min="267" max="272" width="4.42578125" style="247" customWidth="1"/>
    <col min="273" max="274" width="8.85546875" style="247"/>
    <col min="275" max="275" width="6.28515625" style="247" customWidth="1"/>
    <col min="276" max="276" width="2" style="247" customWidth="1"/>
    <col min="277" max="277" width="6.140625" style="247" customWidth="1"/>
    <col min="278" max="502" width="8.85546875" style="247"/>
    <col min="503" max="503" width="5.140625" style="247" customWidth="1"/>
    <col min="504" max="504" width="15.28515625" style="247" customWidth="1"/>
    <col min="505" max="505" width="5" style="247" customWidth="1"/>
    <col min="506" max="521" width="4.42578125" style="247" customWidth="1"/>
    <col min="522" max="522" width="6.42578125" style="247" customWidth="1"/>
    <col min="523" max="528" width="4.42578125" style="247" customWidth="1"/>
    <col min="529" max="530" width="8.85546875" style="247"/>
    <col min="531" max="531" width="6.28515625" style="247" customWidth="1"/>
    <col min="532" max="532" width="2" style="247" customWidth="1"/>
    <col min="533" max="533" width="6.140625" style="247" customWidth="1"/>
    <col min="534" max="758" width="8.85546875" style="247"/>
    <col min="759" max="759" width="5.140625" style="247" customWidth="1"/>
    <col min="760" max="760" width="15.28515625" style="247" customWidth="1"/>
    <col min="761" max="761" width="5" style="247" customWidth="1"/>
    <col min="762" max="777" width="4.42578125" style="247" customWidth="1"/>
    <col min="778" max="778" width="6.42578125" style="247" customWidth="1"/>
    <col min="779" max="784" width="4.42578125" style="247" customWidth="1"/>
    <col min="785" max="786" width="8.85546875" style="247"/>
    <col min="787" max="787" width="6.28515625" style="247" customWidth="1"/>
    <col min="788" max="788" width="2" style="247" customWidth="1"/>
    <col min="789" max="789" width="6.140625" style="247" customWidth="1"/>
    <col min="790" max="1014" width="8.85546875" style="247"/>
    <col min="1015" max="1015" width="5.140625" style="247" customWidth="1"/>
    <col min="1016" max="1016" width="15.28515625" style="247" customWidth="1"/>
    <col min="1017" max="1017" width="5" style="247" customWidth="1"/>
    <col min="1018" max="1033" width="4.42578125" style="247" customWidth="1"/>
    <col min="1034" max="1034" width="6.42578125" style="247" customWidth="1"/>
    <col min="1035" max="1040" width="4.42578125" style="247" customWidth="1"/>
    <col min="1041" max="1042" width="8.85546875" style="247"/>
    <col min="1043" max="1043" width="6.28515625" style="247" customWidth="1"/>
    <col min="1044" max="1044" width="2" style="247" customWidth="1"/>
    <col min="1045" max="1045" width="6.140625" style="247" customWidth="1"/>
    <col min="1046" max="1270" width="8.85546875" style="247"/>
    <col min="1271" max="1271" width="5.140625" style="247" customWidth="1"/>
    <col min="1272" max="1272" width="15.28515625" style="247" customWidth="1"/>
    <col min="1273" max="1273" width="5" style="247" customWidth="1"/>
    <col min="1274" max="1289" width="4.42578125" style="247" customWidth="1"/>
    <col min="1290" max="1290" width="6.42578125" style="247" customWidth="1"/>
    <col min="1291" max="1296" width="4.42578125" style="247" customWidth="1"/>
    <col min="1297" max="1298" width="8.85546875" style="247"/>
    <col min="1299" max="1299" width="6.28515625" style="247" customWidth="1"/>
    <col min="1300" max="1300" width="2" style="247" customWidth="1"/>
    <col min="1301" max="1301" width="6.140625" style="247" customWidth="1"/>
    <col min="1302" max="1526" width="8.85546875" style="247"/>
    <col min="1527" max="1527" width="5.140625" style="247" customWidth="1"/>
    <col min="1528" max="1528" width="15.28515625" style="247" customWidth="1"/>
    <col min="1529" max="1529" width="5" style="247" customWidth="1"/>
    <col min="1530" max="1545" width="4.42578125" style="247" customWidth="1"/>
    <col min="1546" max="1546" width="6.42578125" style="247" customWidth="1"/>
    <col min="1547" max="1552" width="4.42578125" style="247" customWidth="1"/>
    <col min="1553" max="1554" width="8.85546875" style="247"/>
    <col min="1555" max="1555" width="6.28515625" style="247" customWidth="1"/>
    <col min="1556" max="1556" width="2" style="247" customWidth="1"/>
    <col min="1557" max="1557" width="6.140625" style="247" customWidth="1"/>
    <col min="1558" max="1782" width="8.85546875" style="247"/>
    <col min="1783" max="1783" width="5.140625" style="247" customWidth="1"/>
    <col min="1784" max="1784" width="15.28515625" style="247" customWidth="1"/>
    <col min="1785" max="1785" width="5" style="247" customWidth="1"/>
    <col min="1786" max="1801" width="4.42578125" style="247" customWidth="1"/>
    <col min="1802" max="1802" width="6.42578125" style="247" customWidth="1"/>
    <col min="1803" max="1808" width="4.42578125" style="247" customWidth="1"/>
    <col min="1809" max="1810" width="8.85546875" style="247"/>
    <col min="1811" max="1811" width="6.28515625" style="247" customWidth="1"/>
    <col min="1812" max="1812" width="2" style="247" customWidth="1"/>
    <col min="1813" max="1813" width="6.140625" style="247" customWidth="1"/>
    <col min="1814" max="2038" width="8.85546875" style="247"/>
    <col min="2039" max="2039" width="5.140625" style="247" customWidth="1"/>
    <col min="2040" max="2040" width="15.28515625" style="247" customWidth="1"/>
    <col min="2041" max="2041" width="5" style="247" customWidth="1"/>
    <col min="2042" max="2057" width="4.42578125" style="247" customWidth="1"/>
    <col min="2058" max="2058" width="6.42578125" style="247" customWidth="1"/>
    <col min="2059" max="2064" width="4.42578125" style="247" customWidth="1"/>
    <col min="2065" max="2066" width="8.85546875" style="247"/>
    <col min="2067" max="2067" width="6.28515625" style="247" customWidth="1"/>
    <col min="2068" max="2068" width="2" style="247" customWidth="1"/>
    <col min="2069" max="2069" width="6.140625" style="247" customWidth="1"/>
    <col min="2070" max="2294" width="8.85546875" style="247"/>
    <col min="2295" max="2295" width="5.140625" style="247" customWidth="1"/>
    <col min="2296" max="2296" width="15.28515625" style="247" customWidth="1"/>
    <col min="2297" max="2297" width="5" style="247" customWidth="1"/>
    <col min="2298" max="2313" width="4.42578125" style="247" customWidth="1"/>
    <col min="2314" max="2314" width="6.42578125" style="247" customWidth="1"/>
    <col min="2315" max="2320" width="4.42578125" style="247" customWidth="1"/>
    <col min="2321" max="2322" width="8.85546875" style="247"/>
    <col min="2323" max="2323" width="6.28515625" style="247" customWidth="1"/>
    <col min="2324" max="2324" width="2" style="247" customWidth="1"/>
    <col min="2325" max="2325" width="6.140625" style="247" customWidth="1"/>
    <col min="2326" max="2550" width="8.85546875" style="247"/>
    <col min="2551" max="2551" width="5.140625" style="247" customWidth="1"/>
    <col min="2552" max="2552" width="15.28515625" style="247" customWidth="1"/>
    <col min="2553" max="2553" width="5" style="247" customWidth="1"/>
    <col min="2554" max="2569" width="4.42578125" style="247" customWidth="1"/>
    <col min="2570" max="2570" width="6.42578125" style="247" customWidth="1"/>
    <col min="2571" max="2576" width="4.42578125" style="247" customWidth="1"/>
    <col min="2577" max="2578" width="8.85546875" style="247"/>
    <col min="2579" max="2579" width="6.28515625" style="247" customWidth="1"/>
    <col min="2580" max="2580" width="2" style="247" customWidth="1"/>
    <col min="2581" max="2581" width="6.140625" style="247" customWidth="1"/>
    <col min="2582" max="2806" width="8.85546875" style="247"/>
    <col min="2807" max="2807" width="5.140625" style="247" customWidth="1"/>
    <col min="2808" max="2808" width="15.28515625" style="247" customWidth="1"/>
    <col min="2809" max="2809" width="5" style="247" customWidth="1"/>
    <col min="2810" max="2825" width="4.42578125" style="247" customWidth="1"/>
    <col min="2826" max="2826" width="6.42578125" style="247" customWidth="1"/>
    <col min="2827" max="2832" width="4.42578125" style="247" customWidth="1"/>
    <col min="2833" max="2834" width="8.85546875" style="247"/>
    <col min="2835" max="2835" width="6.28515625" style="247" customWidth="1"/>
    <col min="2836" max="2836" width="2" style="247" customWidth="1"/>
    <col min="2837" max="2837" width="6.140625" style="247" customWidth="1"/>
    <col min="2838" max="3062" width="8.85546875" style="247"/>
    <col min="3063" max="3063" width="5.140625" style="247" customWidth="1"/>
    <col min="3064" max="3064" width="15.28515625" style="247" customWidth="1"/>
    <col min="3065" max="3065" width="5" style="247" customWidth="1"/>
    <col min="3066" max="3081" width="4.42578125" style="247" customWidth="1"/>
    <col min="3082" max="3082" width="6.42578125" style="247" customWidth="1"/>
    <col min="3083" max="3088" width="4.42578125" style="247" customWidth="1"/>
    <col min="3089" max="3090" width="8.85546875" style="247"/>
    <col min="3091" max="3091" width="6.28515625" style="247" customWidth="1"/>
    <col min="3092" max="3092" width="2" style="247" customWidth="1"/>
    <col min="3093" max="3093" width="6.140625" style="247" customWidth="1"/>
    <col min="3094" max="3318" width="8.85546875" style="247"/>
    <col min="3319" max="3319" width="5.140625" style="247" customWidth="1"/>
    <col min="3320" max="3320" width="15.28515625" style="247" customWidth="1"/>
    <col min="3321" max="3321" width="5" style="247" customWidth="1"/>
    <col min="3322" max="3337" width="4.42578125" style="247" customWidth="1"/>
    <col min="3338" max="3338" width="6.42578125" style="247" customWidth="1"/>
    <col min="3339" max="3344" width="4.42578125" style="247" customWidth="1"/>
    <col min="3345" max="3346" width="8.85546875" style="247"/>
    <col min="3347" max="3347" width="6.28515625" style="247" customWidth="1"/>
    <col min="3348" max="3348" width="2" style="247" customWidth="1"/>
    <col min="3349" max="3349" width="6.140625" style="247" customWidth="1"/>
    <col min="3350" max="3574" width="8.85546875" style="247"/>
    <col min="3575" max="3575" width="5.140625" style="247" customWidth="1"/>
    <col min="3576" max="3576" width="15.28515625" style="247" customWidth="1"/>
    <col min="3577" max="3577" width="5" style="247" customWidth="1"/>
    <col min="3578" max="3593" width="4.42578125" style="247" customWidth="1"/>
    <col min="3594" max="3594" width="6.42578125" style="247" customWidth="1"/>
    <col min="3595" max="3600" width="4.42578125" style="247" customWidth="1"/>
    <col min="3601" max="3602" width="8.85546875" style="247"/>
    <col min="3603" max="3603" width="6.28515625" style="247" customWidth="1"/>
    <col min="3604" max="3604" width="2" style="247" customWidth="1"/>
    <col min="3605" max="3605" width="6.140625" style="247" customWidth="1"/>
    <col min="3606" max="3830" width="8.85546875" style="247"/>
    <col min="3831" max="3831" width="5.140625" style="247" customWidth="1"/>
    <col min="3832" max="3832" width="15.28515625" style="247" customWidth="1"/>
    <col min="3833" max="3833" width="5" style="247" customWidth="1"/>
    <col min="3834" max="3849" width="4.42578125" style="247" customWidth="1"/>
    <col min="3850" max="3850" width="6.42578125" style="247" customWidth="1"/>
    <col min="3851" max="3856" width="4.42578125" style="247" customWidth="1"/>
    <col min="3857" max="3858" width="8.85546875" style="247"/>
    <col min="3859" max="3859" width="6.28515625" style="247" customWidth="1"/>
    <col min="3860" max="3860" width="2" style="247" customWidth="1"/>
    <col min="3861" max="3861" width="6.140625" style="247" customWidth="1"/>
    <col min="3862" max="4086" width="8.85546875" style="247"/>
    <col min="4087" max="4087" width="5.140625" style="247" customWidth="1"/>
    <col min="4088" max="4088" width="15.28515625" style="247" customWidth="1"/>
    <col min="4089" max="4089" width="5" style="247" customWidth="1"/>
    <col min="4090" max="4105" width="4.42578125" style="247" customWidth="1"/>
    <col min="4106" max="4106" width="6.42578125" style="247" customWidth="1"/>
    <col min="4107" max="4112" width="4.42578125" style="247" customWidth="1"/>
    <col min="4113" max="4114" width="8.85546875" style="247"/>
    <col min="4115" max="4115" width="6.28515625" style="247" customWidth="1"/>
    <col min="4116" max="4116" width="2" style="247" customWidth="1"/>
    <col min="4117" max="4117" width="6.140625" style="247" customWidth="1"/>
    <col min="4118" max="4342" width="8.85546875" style="247"/>
    <col min="4343" max="4343" width="5.140625" style="247" customWidth="1"/>
    <col min="4344" max="4344" width="15.28515625" style="247" customWidth="1"/>
    <col min="4345" max="4345" width="5" style="247" customWidth="1"/>
    <col min="4346" max="4361" width="4.42578125" style="247" customWidth="1"/>
    <col min="4362" max="4362" width="6.42578125" style="247" customWidth="1"/>
    <col min="4363" max="4368" width="4.42578125" style="247" customWidth="1"/>
    <col min="4369" max="4370" width="8.85546875" style="247"/>
    <col min="4371" max="4371" width="6.28515625" style="247" customWidth="1"/>
    <col min="4372" max="4372" width="2" style="247" customWidth="1"/>
    <col min="4373" max="4373" width="6.140625" style="247" customWidth="1"/>
    <col min="4374" max="4598" width="8.85546875" style="247"/>
    <col min="4599" max="4599" width="5.140625" style="247" customWidth="1"/>
    <col min="4600" max="4600" width="15.28515625" style="247" customWidth="1"/>
    <col min="4601" max="4601" width="5" style="247" customWidth="1"/>
    <col min="4602" max="4617" width="4.42578125" style="247" customWidth="1"/>
    <col min="4618" max="4618" width="6.42578125" style="247" customWidth="1"/>
    <col min="4619" max="4624" width="4.42578125" style="247" customWidth="1"/>
    <col min="4625" max="4626" width="8.85546875" style="247"/>
    <col min="4627" max="4627" width="6.28515625" style="247" customWidth="1"/>
    <col min="4628" max="4628" width="2" style="247" customWidth="1"/>
    <col min="4629" max="4629" width="6.140625" style="247" customWidth="1"/>
    <col min="4630" max="4854" width="8.85546875" style="247"/>
    <col min="4855" max="4855" width="5.140625" style="247" customWidth="1"/>
    <col min="4856" max="4856" width="15.28515625" style="247" customWidth="1"/>
    <col min="4857" max="4857" width="5" style="247" customWidth="1"/>
    <col min="4858" max="4873" width="4.42578125" style="247" customWidth="1"/>
    <col min="4874" max="4874" width="6.42578125" style="247" customWidth="1"/>
    <col min="4875" max="4880" width="4.42578125" style="247" customWidth="1"/>
    <col min="4881" max="4882" width="8.85546875" style="247"/>
    <col min="4883" max="4883" width="6.28515625" style="247" customWidth="1"/>
    <col min="4884" max="4884" width="2" style="247" customWidth="1"/>
    <col min="4885" max="4885" width="6.140625" style="247" customWidth="1"/>
    <col min="4886" max="5110" width="8.85546875" style="247"/>
    <col min="5111" max="5111" width="5.140625" style="247" customWidth="1"/>
    <col min="5112" max="5112" width="15.28515625" style="247" customWidth="1"/>
    <col min="5113" max="5113" width="5" style="247" customWidth="1"/>
    <col min="5114" max="5129" width="4.42578125" style="247" customWidth="1"/>
    <col min="5130" max="5130" width="6.42578125" style="247" customWidth="1"/>
    <col min="5131" max="5136" width="4.42578125" style="247" customWidth="1"/>
    <col min="5137" max="5138" width="8.85546875" style="247"/>
    <col min="5139" max="5139" width="6.28515625" style="247" customWidth="1"/>
    <col min="5140" max="5140" width="2" style="247" customWidth="1"/>
    <col min="5141" max="5141" width="6.140625" style="247" customWidth="1"/>
    <col min="5142" max="5366" width="8.85546875" style="247"/>
    <col min="5367" max="5367" width="5.140625" style="247" customWidth="1"/>
    <col min="5368" max="5368" width="15.28515625" style="247" customWidth="1"/>
    <col min="5369" max="5369" width="5" style="247" customWidth="1"/>
    <col min="5370" max="5385" width="4.42578125" style="247" customWidth="1"/>
    <col min="5386" max="5386" width="6.42578125" style="247" customWidth="1"/>
    <col min="5387" max="5392" width="4.42578125" style="247" customWidth="1"/>
    <col min="5393" max="5394" width="8.85546875" style="247"/>
    <col min="5395" max="5395" width="6.28515625" style="247" customWidth="1"/>
    <col min="5396" max="5396" width="2" style="247" customWidth="1"/>
    <col min="5397" max="5397" width="6.140625" style="247" customWidth="1"/>
    <col min="5398" max="5622" width="8.85546875" style="247"/>
    <col min="5623" max="5623" width="5.140625" style="247" customWidth="1"/>
    <col min="5624" max="5624" width="15.28515625" style="247" customWidth="1"/>
    <col min="5625" max="5625" width="5" style="247" customWidth="1"/>
    <col min="5626" max="5641" width="4.42578125" style="247" customWidth="1"/>
    <col min="5642" max="5642" width="6.42578125" style="247" customWidth="1"/>
    <col min="5643" max="5648" width="4.42578125" style="247" customWidth="1"/>
    <col min="5649" max="5650" width="8.85546875" style="247"/>
    <col min="5651" max="5651" width="6.28515625" style="247" customWidth="1"/>
    <col min="5652" max="5652" width="2" style="247" customWidth="1"/>
    <col min="5653" max="5653" width="6.140625" style="247" customWidth="1"/>
    <col min="5654" max="5878" width="8.85546875" style="247"/>
    <col min="5879" max="5879" width="5.140625" style="247" customWidth="1"/>
    <col min="5880" max="5880" width="15.28515625" style="247" customWidth="1"/>
    <col min="5881" max="5881" width="5" style="247" customWidth="1"/>
    <col min="5882" max="5897" width="4.42578125" style="247" customWidth="1"/>
    <col min="5898" max="5898" width="6.42578125" style="247" customWidth="1"/>
    <col min="5899" max="5904" width="4.42578125" style="247" customWidth="1"/>
    <col min="5905" max="5906" width="8.85546875" style="247"/>
    <col min="5907" max="5907" width="6.28515625" style="247" customWidth="1"/>
    <col min="5908" max="5908" width="2" style="247" customWidth="1"/>
    <col min="5909" max="5909" width="6.140625" style="247" customWidth="1"/>
    <col min="5910" max="6134" width="8.85546875" style="247"/>
    <col min="6135" max="6135" width="5.140625" style="247" customWidth="1"/>
    <col min="6136" max="6136" width="15.28515625" style="247" customWidth="1"/>
    <col min="6137" max="6137" width="5" style="247" customWidth="1"/>
    <col min="6138" max="6153" width="4.42578125" style="247" customWidth="1"/>
    <col min="6154" max="6154" width="6.42578125" style="247" customWidth="1"/>
    <col min="6155" max="6160" width="4.42578125" style="247" customWidth="1"/>
    <col min="6161" max="6162" width="8.85546875" style="247"/>
    <col min="6163" max="6163" width="6.28515625" style="247" customWidth="1"/>
    <col min="6164" max="6164" width="2" style="247" customWidth="1"/>
    <col min="6165" max="6165" width="6.140625" style="247" customWidth="1"/>
    <col min="6166" max="6390" width="8.85546875" style="247"/>
    <col min="6391" max="6391" width="5.140625" style="247" customWidth="1"/>
    <col min="6392" max="6392" width="15.28515625" style="247" customWidth="1"/>
    <col min="6393" max="6393" width="5" style="247" customWidth="1"/>
    <col min="6394" max="6409" width="4.42578125" style="247" customWidth="1"/>
    <col min="6410" max="6410" width="6.42578125" style="247" customWidth="1"/>
    <col min="6411" max="6416" width="4.42578125" style="247" customWidth="1"/>
    <col min="6417" max="6418" width="8.85546875" style="247"/>
    <col min="6419" max="6419" width="6.28515625" style="247" customWidth="1"/>
    <col min="6420" max="6420" width="2" style="247" customWidth="1"/>
    <col min="6421" max="6421" width="6.140625" style="247" customWidth="1"/>
    <col min="6422" max="6646" width="8.85546875" style="247"/>
    <col min="6647" max="6647" width="5.140625" style="247" customWidth="1"/>
    <col min="6648" max="6648" width="15.28515625" style="247" customWidth="1"/>
    <col min="6649" max="6649" width="5" style="247" customWidth="1"/>
    <col min="6650" max="6665" width="4.42578125" style="247" customWidth="1"/>
    <col min="6666" max="6666" width="6.42578125" style="247" customWidth="1"/>
    <col min="6667" max="6672" width="4.42578125" style="247" customWidth="1"/>
    <col min="6673" max="6674" width="8.85546875" style="247"/>
    <col min="6675" max="6675" width="6.28515625" style="247" customWidth="1"/>
    <col min="6676" max="6676" width="2" style="247" customWidth="1"/>
    <col min="6677" max="6677" width="6.140625" style="247" customWidth="1"/>
    <col min="6678" max="6902" width="8.85546875" style="247"/>
    <col min="6903" max="6903" width="5.140625" style="247" customWidth="1"/>
    <col min="6904" max="6904" width="15.28515625" style="247" customWidth="1"/>
    <col min="6905" max="6905" width="5" style="247" customWidth="1"/>
    <col min="6906" max="6921" width="4.42578125" style="247" customWidth="1"/>
    <col min="6922" max="6922" width="6.42578125" style="247" customWidth="1"/>
    <col min="6923" max="6928" width="4.42578125" style="247" customWidth="1"/>
    <col min="6929" max="6930" width="8.85546875" style="247"/>
    <col min="6931" max="6931" width="6.28515625" style="247" customWidth="1"/>
    <col min="6932" max="6932" width="2" style="247" customWidth="1"/>
    <col min="6933" max="6933" width="6.140625" style="247" customWidth="1"/>
    <col min="6934" max="7158" width="8.85546875" style="247"/>
    <col min="7159" max="7159" width="5.140625" style="247" customWidth="1"/>
    <col min="7160" max="7160" width="15.28515625" style="247" customWidth="1"/>
    <col min="7161" max="7161" width="5" style="247" customWidth="1"/>
    <col min="7162" max="7177" width="4.42578125" style="247" customWidth="1"/>
    <col min="7178" max="7178" width="6.42578125" style="247" customWidth="1"/>
    <col min="7179" max="7184" width="4.42578125" style="247" customWidth="1"/>
    <col min="7185" max="7186" width="8.85546875" style="247"/>
    <col min="7187" max="7187" width="6.28515625" style="247" customWidth="1"/>
    <col min="7188" max="7188" width="2" style="247" customWidth="1"/>
    <col min="7189" max="7189" width="6.140625" style="247" customWidth="1"/>
    <col min="7190" max="7414" width="8.85546875" style="247"/>
    <col min="7415" max="7415" width="5.140625" style="247" customWidth="1"/>
    <col min="7416" max="7416" width="15.28515625" style="247" customWidth="1"/>
    <col min="7417" max="7417" width="5" style="247" customWidth="1"/>
    <col min="7418" max="7433" width="4.42578125" style="247" customWidth="1"/>
    <col min="7434" max="7434" width="6.42578125" style="247" customWidth="1"/>
    <col min="7435" max="7440" width="4.42578125" style="247" customWidth="1"/>
    <col min="7441" max="7442" width="8.85546875" style="247"/>
    <col min="7443" max="7443" width="6.28515625" style="247" customWidth="1"/>
    <col min="7444" max="7444" width="2" style="247" customWidth="1"/>
    <col min="7445" max="7445" width="6.140625" style="247" customWidth="1"/>
    <col min="7446" max="7670" width="8.85546875" style="247"/>
    <col min="7671" max="7671" width="5.140625" style="247" customWidth="1"/>
    <col min="7672" max="7672" width="15.28515625" style="247" customWidth="1"/>
    <col min="7673" max="7673" width="5" style="247" customWidth="1"/>
    <col min="7674" max="7689" width="4.42578125" style="247" customWidth="1"/>
    <col min="7690" max="7690" width="6.42578125" style="247" customWidth="1"/>
    <col min="7691" max="7696" width="4.42578125" style="247" customWidth="1"/>
    <col min="7697" max="7698" width="8.85546875" style="247"/>
    <col min="7699" max="7699" width="6.28515625" style="247" customWidth="1"/>
    <col min="7700" max="7700" width="2" style="247" customWidth="1"/>
    <col min="7701" max="7701" width="6.140625" style="247" customWidth="1"/>
    <col min="7702" max="7926" width="8.85546875" style="247"/>
    <col min="7927" max="7927" width="5.140625" style="247" customWidth="1"/>
    <col min="7928" max="7928" width="15.28515625" style="247" customWidth="1"/>
    <col min="7929" max="7929" width="5" style="247" customWidth="1"/>
    <col min="7930" max="7945" width="4.42578125" style="247" customWidth="1"/>
    <col min="7946" max="7946" width="6.42578125" style="247" customWidth="1"/>
    <col min="7947" max="7952" width="4.42578125" style="247" customWidth="1"/>
    <col min="7953" max="7954" width="8.85546875" style="247"/>
    <col min="7955" max="7955" width="6.28515625" style="247" customWidth="1"/>
    <col min="7956" max="7956" width="2" style="247" customWidth="1"/>
    <col min="7957" max="7957" width="6.140625" style="247" customWidth="1"/>
    <col min="7958" max="8182" width="8.85546875" style="247"/>
    <col min="8183" max="8183" width="5.140625" style="247" customWidth="1"/>
    <col min="8184" max="8184" width="15.28515625" style="247" customWidth="1"/>
    <col min="8185" max="8185" width="5" style="247" customWidth="1"/>
    <col min="8186" max="8201" width="4.42578125" style="247" customWidth="1"/>
    <col min="8202" max="8202" width="6.42578125" style="247" customWidth="1"/>
    <col min="8203" max="8208" width="4.42578125" style="247" customWidth="1"/>
    <col min="8209" max="8210" width="8.85546875" style="247"/>
    <col min="8211" max="8211" width="6.28515625" style="247" customWidth="1"/>
    <col min="8212" max="8212" width="2" style="247" customWidth="1"/>
    <col min="8213" max="8213" width="6.140625" style="247" customWidth="1"/>
    <col min="8214" max="8438" width="8.85546875" style="247"/>
    <col min="8439" max="8439" width="5.140625" style="247" customWidth="1"/>
    <col min="8440" max="8440" width="15.28515625" style="247" customWidth="1"/>
    <col min="8441" max="8441" width="5" style="247" customWidth="1"/>
    <col min="8442" max="8457" width="4.42578125" style="247" customWidth="1"/>
    <col min="8458" max="8458" width="6.42578125" style="247" customWidth="1"/>
    <col min="8459" max="8464" width="4.42578125" style="247" customWidth="1"/>
    <col min="8465" max="8466" width="8.85546875" style="247"/>
    <col min="8467" max="8467" width="6.28515625" style="247" customWidth="1"/>
    <col min="8468" max="8468" width="2" style="247" customWidth="1"/>
    <col min="8469" max="8469" width="6.140625" style="247" customWidth="1"/>
    <col min="8470" max="8694" width="8.85546875" style="247"/>
    <col min="8695" max="8695" width="5.140625" style="247" customWidth="1"/>
    <col min="8696" max="8696" width="15.28515625" style="247" customWidth="1"/>
    <col min="8697" max="8697" width="5" style="247" customWidth="1"/>
    <col min="8698" max="8713" width="4.42578125" style="247" customWidth="1"/>
    <col min="8714" max="8714" width="6.42578125" style="247" customWidth="1"/>
    <col min="8715" max="8720" width="4.42578125" style="247" customWidth="1"/>
    <col min="8721" max="8722" width="8.85546875" style="247"/>
    <col min="8723" max="8723" width="6.28515625" style="247" customWidth="1"/>
    <col min="8724" max="8724" width="2" style="247" customWidth="1"/>
    <col min="8725" max="8725" width="6.140625" style="247" customWidth="1"/>
    <col min="8726" max="8950" width="8.85546875" style="247"/>
    <col min="8951" max="8951" width="5.140625" style="247" customWidth="1"/>
    <col min="8952" max="8952" width="15.28515625" style="247" customWidth="1"/>
    <col min="8953" max="8953" width="5" style="247" customWidth="1"/>
    <col min="8954" max="8969" width="4.42578125" style="247" customWidth="1"/>
    <col min="8970" max="8970" width="6.42578125" style="247" customWidth="1"/>
    <col min="8971" max="8976" width="4.42578125" style="247" customWidth="1"/>
    <col min="8977" max="8978" width="8.85546875" style="247"/>
    <col min="8979" max="8979" width="6.28515625" style="247" customWidth="1"/>
    <col min="8980" max="8980" width="2" style="247" customWidth="1"/>
    <col min="8981" max="8981" width="6.140625" style="247" customWidth="1"/>
    <col min="8982" max="9206" width="8.85546875" style="247"/>
    <col min="9207" max="9207" width="5.140625" style="247" customWidth="1"/>
    <col min="9208" max="9208" width="15.28515625" style="247" customWidth="1"/>
    <col min="9209" max="9209" width="5" style="247" customWidth="1"/>
    <col min="9210" max="9225" width="4.42578125" style="247" customWidth="1"/>
    <col min="9226" max="9226" width="6.42578125" style="247" customWidth="1"/>
    <col min="9227" max="9232" width="4.42578125" style="247" customWidth="1"/>
    <col min="9233" max="9234" width="8.85546875" style="247"/>
    <col min="9235" max="9235" width="6.28515625" style="247" customWidth="1"/>
    <col min="9236" max="9236" width="2" style="247" customWidth="1"/>
    <col min="9237" max="9237" width="6.140625" style="247" customWidth="1"/>
    <col min="9238" max="9462" width="8.85546875" style="247"/>
    <col min="9463" max="9463" width="5.140625" style="247" customWidth="1"/>
    <col min="9464" max="9464" width="15.28515625" style="247" customWidth="1"/>
    <col min="9465" max="9465" width="5" style="247" customWidth="1"/>
    <col min="9466" max="9481" width="4.42578125" style="247" customWidth="1"/>
    <col min="9482" max="9482" width="6.42578125" style="247" customWidth="1"/>
    <col min="9483" max="9488" width="4.42578125" style="247" customWidth="1"/>
    <col min="9489" max="9490" width="8.85546875" style="247"/>
    <col min="9491" max="9491" width="6.28515625" style="247" customWidth="1"/>
    <col min="9492" max="9492" width="2" style="247" customWidth="1"/>
    <col min="9493" max="9493" width="6.140625" style="247" customWidth="1"/>
    <col min="9494" max="9718" width="8.85546875" style="247"/>
    <col min="9719" max="9719" width="5.140625" style="247" customWidth="1"/>
    <col min="9720" max="9720" width="15.28515625" style="247" customWidth="1"/>
    <col min="9721" max="9721" width="5" style="247" customWidth="1"/>
    <col min="9722" max="9737" width="4.42578125" style="247" customWidth="1"/>
    <col min="9738" max="9738" width="6.42578125" style="247" customWidth="1"/>
    <col min="9739" max="9744" width="4.42578125" style="247" customWidth="1"/>
    <col min="9745" max="9746" width="8.85546875" style="247"/>
    <col min="9747" max="9747" width="6.28515625" style="247" customWidth="1"/>
    <col min="9748" max="9748" width="2" style="247" customWidth="1"/>
    <col min="9749" max="9749" width="6.140625" style="247" customWidth="1"/>
    <col min="9750" max="9974" width="8.85546875" style="247"/>
    <col min="9975" max="9975" width="5.140625" style="247" customWidth="1"/>
    <col min="9976" max="9976" width="15.28515625" style="247" customWidth="1"/>
    <col min="9977" max="9977" width="5" style="247" customWidth="1"/>
    <col min="9978" max="9993" width="4.42578125" style="247" customWidth="1"/>
    <col min="9994" max="9994" width="6.42578125" style="247" customWidth="1"/>
    <col min="9995" max="10000" width="4.42578125" style="247" customWidth="1"/>
    <col min="10001" max="10002" width="8.85546875" style="247"/>
    <col min="10003" max="10003" width="6.28515625" style="247" customWidth="1"/>
    <col min="10004" max="10004" width="2" style="247" customWidth="1"/>
    <col min="10005" max="10005" width="6.140625" style="247" customWidth="1"/>
    <col min="10006" max="10230" width="8.85546875" style="247"/>
    <col min="10231" max="10231" width="5.140625" style="247" customWidth="1"/>
    <col min="10232" max="10232" width="15.28515625" style="247" customWidth="1"/>
    <col min="10233" max="10233" width="5" style="247" customWidth="1"/>
    <col min="10234" max="10249" width="4.42578125" style="247" customWidth="1"/>
    <col min="10250" max="10250" width="6.42578125" style="247" customWidth="1"/>
    <col min="10251" max="10256" width="4.42578125" style="247" customWidth="1"/>
    <col min="10257" max="10258" width="8.85546875" style="247"/>
    <col min="10259" max="10259" width="6.28515625" style="247" customWidth="1"/>
    <col min="10260" max="10260" width="2" style="247" customWidth="1"/>
    <col min="10261" max="10261" width="6.140625" style="247" customWidth="1"/>
    <col min="10262" max="10486" width="8.85546875" style="247"/>
    <col min="10487" max="10487" width="5.140625" style="247" customWidth="1"/>
    <col min="10488" max="10488" width="15.28515625" style="247" customWidth="1"/>
    <col min="10489" max="10489" width="5" style="247" customWidth="1"/>
    <col min="10490" max="10505" width="4.42578125" style="247" customWidth="1"/>
    <col min="10506" max="10506" width="6.42578125" style="247" customWidth="1"/>
    <col min="10507" max="10512" width="4.42578125" style="247" customWidth="1"/>
    <col min="10513" max="10514" width="8.85546875" style="247"/>
    <col min="10515" max="10515" width="6.28515625" style="247" customWidth="1"/>
    <col min="10516" max="10516" width="2" style="247" customWidth="1"/>
    <col min="10517" max="10517" width="6.140625" style="247" customWidth="1"/>
    <col min="10518" max="10742" width="8.85546875" style="247"/>
    <col min="10743" max="10743" width="5.140625" style="247" customWidth="1"/>
    <col min="10744" max="10744" width="15.28515625" style="247" customWidth="1"/>
    <col min="10745" max="10745" width="5" style="247" customWidth="1"/>
    <col min="10746" max="10761" width="4.42578125" style="247" customWidth="1"/>
    <col min="10762" max="10762" width="6.42578125" style="247" customWidth="1"/>
    <col min="10763" max="10768" width="4.42578125" style="247" customWidth="1"/>
    <col min="10769" max="10770" width="8.85546875" style="247"/>
    <col min="10771" max="10771" width="6.28515625" style="247" customWidth="1"/>
    <col min="10772" max="10772" width="2" style="247" customWidth="1"/>
    <col min="10773" max="10773" width="6.140625" style="247" customWidth="1"/>
    <col min="10774" max="10998" width="8.85546875" style="247"/>
    <col min="10999" max="10999" width="5.140625" style="247" customWidth="1"/>
    <col min="11000" max="11000" width="15.28515625" style="247" customWidth="1"/>
    <col min="11001" max="11001" width="5" style="247" customWidth="1"/>
    <col min="11002" max="11017" width="4.42578125" style="247" customWidth="1"/>
    <col min="11018" max="11018" width="6.42578125" style="247" customWidth="1"/>
    <col min="11019" max="11024" width="4.42578125" style="247" customWidth="1"/>
    <col min="11025" max="11026" width="8.85546875" style="247"/>
    <col min="11027" max="11027" width="6.28515625" style="247" customWidth="1"/>
    <col min="11028" max="11028" width="2" style="247" customWidth="1"/>
    <col min="11029" max="11029" width="6.140625" style="247" customWidth="1"/>
    <col min="11030" max="11254" width="8.85546875" style="247"/>
    <col min="11255" max="11255" width="5.140625" style="247" customWidth="1"/>
    <col min="11256" max="11256" width="15.28515625" style="247" customWidth="1"/>
    <col min="11257" max="11257" width="5" style="247" customWidth="1"/>
    <col min="11258" max="11273" width="4.42578125" style="247" customWidth="1"/>
    <col min="11274" max="11274" width="6.42578125" style="247" customWidth="1"/>
    <col min="11275" max="11280" width="4.42578125" style="247" customWidth="1"/>
    <col min="11281" max="11282" width="8.85546875" style="247"/>
    <col min="11283" max="11283" width="6.28515625" style="247" customWidth="1"/>
    <col min="11284" max="11284" width="2" style="247" customWidth="1"/>
    <col min="11285" max="11285" width="6.140625" style="247" customWidth="1"/>
    <col min="11286" max="11510" width="8.85546875" style="247"/>
    <col min="11511" max="11511" width="5.140625" style="247" customWidth="1"/>
    <col min="11512" max="11512" width="15.28515625" style="247" customWidth="1"/>
    <col min="11513" max="11513" width="5" style="247" customWidth="1"/>
    <col min="11514" max="11529" width="4.42578125" style="247" customWidth="1"/>
    <col min="11530" max="11530" width="6.42578125" style="247" customWidth="1"/>
    <col min="11531" max="11536" width="4.42578125" style="247" customWidth="1"/>
    <col min="11537" max="11538" width="8.85546875" style="247"/>
    <col min="11539" max="11539" width="6.28515625" style="247" customWidth="1"/>
    <col min="11540" max="11540" width="2" style="247" customWidth="1"/>
    <col min="11541" max="11541" width="6.140625" style="247" customWidth="1"/>
    <col min="11542" max="11766" width="8.85546875" style="247"/>
    <col min="11767" max="11767" width="5.140625" style="247" customWidth="1"/>
    <col min="11768" max="11768" width="15.28515625" style="247" customWidth="1"/>
    <col min="11769" max="11769" width="5" style="247" customWidth="1"/>
    <col min="11770" max="11785" width="4.42578125" style="247" customWidth="1"/>
    <col min="11786" max="11786" width="6.42578125" style="247" customWidth="1"/>
    <col min="11787" max="11792" width="4.42578125" style="247" customWidth="1"/>
    <col min="11793" max="11794" width="8.85546875" style="247"/>
    <col min="11795" max="11795" width="6.28515625" style="247" customWidth="1"/>
    <col min="11796" max="11796" width="2" style="247" customWidth="1"/>
    <col min="11797" max="11797" width="6.140625" style="247" customWidth="1"/>
    <col min="11798" max="12022" width="8.85546875" style="247"/>
    <col min="12023" max="12023" width="5.140625" style="247" customWidth="1"/>
    <col min="12024" max="12024" width="15.28515625" style="247" customWidth="1"/>
    <col min="12025" max="12025" width="5" style="247" customWidth="1"/>
    <col min="12026" max="12041" width="4.42578125" style="247" customWidth="1"/>
    <col min="12042" max="12042" width="6.42578125" style="247" customWidth="1"/>
    <col min="12043" max="12048" width="4.42578125" style="247" customWidth="1"/>
    <col min="12049" max="12050" width="8.85546875" style="247"/>
    <col min="12051" max="12051" width="6.28515625" style="247" customWidth="1"/>
    <col min="12052" max="12052" width="2" style="247" customWidth="1"/>
    <col min="12053" max="12053" width="6.140625" style="247" customWidth="1"/>
    <col min="12054" max="12278" width="8.85546875" style="247"/>
    <col min="12279" max="12279" width="5.140625" style="247" customWidth="1"/>
    <col min="12280" max="12280" width="15.28515625" style="247" customWidth="1"/>
    <col min="12281" max="12281" width="5" style="247" customWidth="1"/>
    <col min="12282" max="12297" width="4.42578125" style="247" customWidth="1"/>
    <col min="12298" max="12298" width="6.42578125" style="247" customWidth="1"/>
    <col min="12299" max="12304" width="4.42578125" style="247" customWidth="1"/>
    <col min="12305" max="12306" width="8.85546875" style="247"/>
    <col min="12307" max="12307" width="6.28515625" style="247" customWidth="1"/>
    <col min="12308" max="12308" width="2" style="247" customWidth="1"/>
    <col min="12309" max="12309" width="6.140625" style="247" customWidth="1"/>
    <col min="12310" max="12534" width="8.85546875" style="247"/>
    <col min="12535" max="12535" width="5.140625" style="247" customWidth="1"/>
    <col min="12536" max="12536" width="15.28515625" style="247" customWidth="1"/>
    <col min="12537" max="12537" width="5" style="247" customWidth="1"/>
    <col min="12538" max="12553" width="4.42578125" style="247" customWidth="1"/>
    <col min="12554" max="12554" width="6.42578125" style="247" customWidth="1"/>
    <col min="12555" max="12560" width="4.42578125" style="247" customWidth="1"/>
    <col min="12561" max="12562" width="8.85546875" style="247"/>
    <col min="12563" max="12563" width="6.28515625" style="247" customWidth="1"/>
    <col min="12564" max="12564" width="2" style="247" customWidth="1"/>
    <col min="12565" max="12565" width="6.140625" style="247" customWidth="1"/>
    <col min="12566" max="12790" width="8.85546875" style="247"/>
    <col min="12791" max="12791" width="5.140625" style="247" customWidth="1"/>
    <col min="12792" max="12792" width="15.28515625" style="247" customWidth="1"/>
    <col min="12793" max="12793" width="5" style="247" customWidth="1"/>
    <col min="12794" max="12809" width="4.42578125" style="247" customWidth="1"/>
    <col min="12810" max="12810" width="6.42578125" style="247" customWidth="1"/>
    <col min="12811" max="12816" width="4.42578125" style="247" customWidth="1"/>
    <col min="12817" max="12818" width="8.85546875" style="247"/>
    <col min="12819" max="12819" width="6.28515625" style="247" customWidth="1"/>
    <col min="12820" max="12820" width="2" style="247" customWidth="1"/>
    <col min="12821" max="12821" width="6.140625" style="247" customWidth="1"/>
    <col min="12822" max="13046" width="8.85546875" style="247"/>
    <col min="13047" max="13047" width="5.140625" style="247" customWidth="1"/>
    <col min="13048" max="13048" width="15.28515625" style="247" customWidth="1"/>
    <col min="13049" max="13049" width="5" style="247" customWidth="1"/>
    <col min="13050" max="13065" width="4.42578125" style="247" customWidth="1"/>
    <col min="13066" max="13066" width="6.42578125" style="247" customWidth="1"/>
    <col min="13067" max="13072" width="4.42578125" style="247" customWidth="1"/>
    <col min="13073" max="13074" width="8.85546875" style="247"/>
    <col min="13075" max="13075" width="6.28515625" style="247" customWidth="1"/>
    <col min="13076" max="13076" width="2" style="247" customWidth="1"/>
    <col min="13077" max="13077" width="6.140625" style="247" customWidth="1"/>
    <col min="13078" max="13302" width="8.85546875" style="247"/>
    <col min="13303" max="13303" width="5.140625" style="247" customWidth="1"/>
    <col min="13304" max="13304" width="15.28515625" style="247" customWidth="1"/>
    <col min="13305" max="13305" width="5" style="247" customWidth="1"/>
    <col min="13306" max="13321" width="4.42578125" style="247" customWidth="1"/>
    <col min="13322" max="13322" width="6.42578125" style="247" customWidth="1"/>
    <col min="13323" max="13328" width="4.42578125" style="247" customWidth="1"/>
    <col min="13329" max="13330" width="8.85546875" style="247"/>
    <col min="13331" max="13331" width="6.28515625" style="247" customWidth="1"/>
    <col min="13332" max="13332" width="2" style="247" customWidth="1"/>
    <col min="13333" max="13333" width="6.140625" style="247" customWidth="1"/>
    <col min="13334" max="13558" width="8.85546875" style="247"/>
    <col min="13559" max="13559" width="5.140625" style="247" customWidth="1"/>
    <col min="13560" max="13560" width="15.28515625" style="247" customWidth="1"/>
    <col min="13561" max="13561" width="5" style="247" customWidth="1"/>
    <col min="13562" max="13577" width="4.42578125" style="247" customWidth="1"/>
    <col min="13578" max="13578" width="6.42578125" style="247" customWidth="1"/>
    <col min="13579" max="13584" width="4.42578125" style="247" customWidth="1"/>
    <col min="13585" max="13586" width="8.85546875" style="247"/>
    <col min="13587" max="13587" width="6.28515625" style="247" customWidth="1"/>
    <col min="13588" max="13588" width="2" style="247" customWidth="1"/>
    <col min="13589" max="13589" width="6.140625" style="247" customWidth="1"/>
    <col min="13590" max="13814" width="8.85546875" style="247"/>
    <col min="13815" max="13815" width="5.140625" style="247" customWidth="1"/>
    <col min="13816" max="13816" width="15.28515625" style="247" customWidth="1"/>
    <col min="13817" max="13817" width="5" style="247" customWidth="1"/>
    <col min="13818" max="13833" width="4.42578125" style="247" customWidth="1"/>
    <col min="13834" max="13834" width="6.42578125" style="247" customWidth="1"/>
    <col min="13835" max="13840" width="4.42578125" style="247" customWidth="1"/>
    <col min="13841" max="13842" width="8.85546875" style="247"/>
    <col min="13843" max="13843" width="6.28515625" style="247" customWidth="1"/>
    <col min="13844" max="13844" width="2" style="247" customWidth="1"/>
    <col min="13845" max="13845" width="6.140625" style="247" customWidth="1"/>
    <col min="13846" max="14070" width="8.85546875" style="247"/>
    <col min="14071" max="14071" width="5.140625" style="247" customWidth="1"/>
    <col min="14072" max="14072" width="15.28515625" style="247" customWidth="1"/>
    <col min="14073" max="14073" width="5" style="247" customWidth="1"/>
    <col min="14074" max="14089" width="4.42578125" style="247" customWidth="1"/>
    <col min="14090" max="14090" width="6.42578125" style="247" customWidth="1"/>
    <col min="14091" max="14096" width="4.42578125" style="247" customWidth="1"/>
    <col min="14097" max="14098" width="8.85546875" style="247"/>
    <col min="14099" max="14099" width="6.28515625" style="247" customWidth="1"/>
    <col min="14100" max="14100" width="2" style="247" customWidth="1"/>
    <col min="14101" max="14101" width="6.140625" style="247" customWidth="1"/>
    <col min="14102" max="14326" width="8.85546875" style="247"/>
    <col min="14327" max="14327" width="5.140625" style="247" customWidth="1"/>
    <col min="14328" max="14328" width="15.28515625" style="247" customWidth="1"/>
    <col min="14329" max="14329" width="5" style="247" customWidth="1"/>
    <col min="14330" max="14345" width="4.42578125" style="247" customWidth="1"/>
    <col min="14346" max="14346" width="6.42578125" style="247" customWidth="1"/>
    <col min="14347" max="14352" width="4.42578125" style="247" customWidth="1"/>
    <col min="14353" max="14354" width="8.85546875" style="247"/>
    <col min="14355" max="14355" width="6.28515625" style="247" customWidth="1"/>
    <col min="14356" max="14356" width="2" style="247" customWidth="1"/>
    <col min="14357" max="14357" width="6.140625" style="247" customWidth="1"/>
    <col min="14358" max="14582" width="8.85546875" style="247"/>
    <col min="14583" max="14583" width="5.140625" style="247" customWidth="1"/>
    <col min="14584" max="14584" width="15.28515625" style="247" customWidth="1"/>
    <col min="14585" max="14585" width="5" style="247" customWidth="1"/>
    <col min="14586" max="14601" width="4.42578125" style="247" customWidth="1"/>
    <col min="14602" max="14602" width="6.42578125" style="247" customWidth="1"/>
    <col min="14603" max="14608" width="4.42578125" style="247" customWidth="1"/>
    <col min="14609" max="14610" width="8.85546875" style="247"/>
    <col min="14611" max="14611" width="6.28515625" style="247" customWidth="1"/>
    <col min="14612" max="14612" width="2" style="247" customWidth="1"/>
    <col min="14613" max="14613" width="6.140625" style="247" customWidth="1"/>
    <col min="14614" max="14838" width="8.85546875" style="247"/>
    <col min="14839" max="14839" width="5.140625" style="247" customWidth="1"/>
    <col min="14840" max="14840" width="15.28515625" style="247" customWidth="1"/>
    <col min="14841" max="14841" width="5" style="247" customWidth="1"/>
    <col min="14842" max="14857" width="4.42578125" style="247" customWidth="1"/>
    <col min="14858" max="14858" width="6.42578125" style="247" customWidth="1"/>
    <col min="14859" max="14864" width="4.42578125" style="247" customWidth="1"/>
    <col min="14865" max="14866" width="8.85546875" style="247"/>
    <col min="14867" max="14867" width="6.28515625" style="247" customWidth="1"/>
    <col min="14868" max="14868" width="2" style="247" customWidth="1"/>
    <col min="14869" max="14869" width="6.140625" style="247" customWidth="1"/>
    <col min="14870" max="15094" width="8.85546875" style="247"/>
    <col min="15095" max="15095" width="5.140625" style="247" customWidth="1"/>
    <col min="15096" max="15096" width="15.28515625" style="247" customWidth="1"/>
    <col min="15097" max="15097" width="5" style="247" customWidth="1"/>
    <col min="15098" max="15113" width="4.42578125" style="247" customWidth="1"/>
    <col min="15114" max="15114" width="6.42578125" style="247" customWidth="1"/>
    <col min="15115" max="15120" width="4.42578125" style="247" customWidth="1"/>
    <col min="15121" max="15122" width="8.85546875" style="247"/>
    <col min="15123" max="15123" width="6.28515625" style="247" customWidth="1"/>
    <col min="15124" max="15124" width="2" style="247" customWidth="1"/>
    <col min="15125" max="15125" width="6.140625" style="247" customWidth="1"/>
    <col min="15126" max="15350" width="8.85546875" style="247"/>
    <col min="15351" max="15351" width="5.140625" style="247" customWidth="1"/>
    <col min="15352" max="15352" width="15.28515625" style="247" customWidth="1"/>
    <col min="15353" max="15353" width="5" style="247" customWidth="1"/>
    <col min="15354" max="15369" width="4.42578125" style="247" customWidth="1"/>
    <col min="15370" max="15370" width="6.42578125" style="247" customWidth="1"/>
    <col min="15371" max="15376" width="4.42578125" style="247" customWidth="1"/>
    <col min="15377" max="15378" width="8.85546875" style="247"/>
    <col min="15379" max="15379" width="6.28515625" style="247" customWidth="1"/>
    <col min="15380" max="15380" width="2" style="247" customWidth="1"/>
    <col min="15381" max="15381" width="6.140625" style="247" customWidth="1"/>
    <col min="15382" max="15606" width="8.85546875" style="247"/>
    <col min="15607" max="15607" width="5.140625" style="247" customWidth="1"/>
    <col min="15608" max="15608" width="15.28515625" style="247" customWidth="1"/>
    <col min="15609" max="15609" width="5" style="247" customWidth="1"/>
    <col min="15610" max="15625" width="4.42578125" style="247" customWidth="1"/>
    <col min="15626" max="15626" width="6.42578125" style="247" customWidth="1"/>
    <col min="15627" max="15632" width="4.42578125" style="247" customWidth="1"/>
    <col min="15633" max="15634" width="8.85546875" style="247"/>
    <col min="15635" max="15635" width="6.28515625" style="247" customWidth="1"/>
    <col min="15636" max="15636" width="2" style="247" customWidth="1"/>
    <col min="15637" max="15637" width="6.140625" style="247" customWidth="1"/>
    <col min="15638" max="15862" width="8.85546875" style="247"/>
    <col min="15863" max="15863" width="5.140625" style="247" customWidth="1"/>
    <col min="15864" max="15864" width="15.28515625" style="247" customWidth="1"/>
    <col min="15865" max="15865" width="5" style="247" customWidth="1"/>
    <col min="15866" max="15881" width="4.42578125" style="247" customWidth="1"/>
    <col min="15882" max="15882" width="6.42578125" style="247" customWidth="1"/>
    <col min="15883" max="15888" width="4.42578125" style="247" customWidth="1"/>
    <col min="15889" max="15890" width="8.85546875" style="247"/>
    <col min="15891" max="15891" width="6.28515625" style="247" customWidth="1"/>
    <col min="15892" max="15892" width="2" style="247" customWidth="1"/>
    <col min="15893" max="15893" width="6.140625" style="247" customWidth="1"/>
    <col min="15894" max="16118" width="8.85546875" style="247"/>
    <col min="16119" max="16119" width="5.140625" style="247" customWidth="1"/>
    <col min="16120" max="16120" width="15.28515625" style="247" customWidth="1"/>
    <col min="16121" max="16121" width="5" style="247" customWidth="1"/>
    <col min="16122" max="16137" width="4.42578125" style="247" customWidth="1"/>
    <col min="16138" max="16138" width="6.42578125" style="247" customWidth="1"/>
    <col min="16139" max="16144" width="4.42578125" style="247" customWidth="1"/>
    <col min="16145" max="16146" width="8.85546875" style="247"/>
    <col min="16147" max="16147" width="6.28515625" style="247" customWidth="1"/>
    <col min="16148" max="16148" width="2" style="247" customWidth="1"/>
    <col min="16149" max="16149" width="6.140625" style="247" customWidth="1"/>
    <col min="16150" max="16384" width="8.85546875" style="247"/>
  </cols>
  <sheetData>
    <row r="1" spans="1:39" ht="50.1" customHeight="1" thickBot="1" x14ac:dyDescent="0.3">
      <c r="A1" s="270" t="s">
        <v>66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M1" s="273"/>
      <c r="N1" s="274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81" t="s">
        <v>13</v>
      </c>
      <c r="AH1" s="283" t="s">
        <v>14</v>
      </c>
      <c r="AI1" s="263" t="s">
        <v>16</v>
      </c>
      <c r="AJ1" s="265" t="s">
        <v>15</v>
      </c>
      <c r="AK1" s="265"/>
      <c r="AL1" s="265"/>
      <c r="AM1" s="266"/>
    </row>
    <row r="2" spans="1:39" ht="20.100000000000001" customHeight="1" thickBot="1" x14ac:dyDescent="0.3">
      <c r="A2" s="230" t="s">
        <v>0</v>
      </c>
      <c r="B2" s="50" t="s">
        <v>30</v>
      </c>
      <c r="C2" s="21"/>
      <c r="D2" s="21"/>
      <c r="E2" s="21"/>
      <c r="F2" s="4"/>
      <c r="G2" s="112" t="str">
        <f>$B2</f>
        <v>Rovniny C</v>
      </c>
      <c r="H2" s="51">
        <v>9</v>
      </c>
      <c r="I2" s="51" t="s">
        <v>8</v>
      </c>
      <c r="J2" s="51">
        <v>8</v>
      </c>
      <c r="K2" s="100" t="str">
        <f>$B7</f>
        <v>Tyršova A</v>
      </c>
      <c r="L2" s="4"/>
      <c r="M2" s="275"/>
      <c r="N2" s="276"/>
      <c r="O2" s="269" t="str">
        <f>N3</f>
        <v>Rovniny C</v>
      </c>
      <c r="P2" s="267"/>
      <c r="Q2" s="268"/>
      <c r="R2" s="269" t="str">
        <f>N4</f>
        <v>VK Raškovice B</v>
      </c>
      <c r="S2" s="267"/>
      <c r="T2" s="268"/>
      <c r="U2" s="269" t="str">
        <f>N5</f>
        <v>VK Raškovice A</v>
      </c>
      <c r="V2" s="267"/>
      <c r="W2" s="268"/>
      <c r="X2" s="269" t="str">
        <f>N6</f>
        <v>Nová Bělá A</v>
      </c>
      <c r="Y2" s="267"/>
      <c r="Z2" s="268"/>
      <c r="AA2" s="269" t="str">
        <f>N7</f>
        <v>TJ Frenštát A</v>
      </c>
      <c r="AB2" s="267"/>
      <c r="AC2" s="268"/>
      <c r="AD2" s="269" t="str">
        <f>N8</f>
        <v>Tyršova A</v>
      </c>
      <c r="AE2" s="267"/>
      <c r="AF2" s="268"/>
      <c r="AG2" s="282"/>
      <c r="AH2" s="284"/>
      <c r="AI2" s="264"/>
      <c r="AJ2" s="267"/>
      <c r="AK2" s="267"/>
      <c r="AL2" s="267"/>
      <c r="AM2" s="268"/>
    </row>
    <row r="3" spans="1:39" ht="20.100000000000001" customHeight="1" x14ac:dyDescent="0.25">
      <c r="A3" s="240" t="s">
        <v>1</v>
      </c>
      <c r="B3" s="54" t="s">
        <v>28</v>
      </c>
      <c r="C3" s="21"/>
      <c r="D3" s="21"/>
      <c r="E3" s="21"/>
      <c r="F3" s="4"/>
      <c r="G3" s="113" t="str">
        <f>$B4</f>
        <v>VK Raškovice A</v>
      </c>
      <c r="H3" s="55">
        <v>18</v>
      </c>
      <c r="I3" s="55" t="s">
        <v>8</v>
      </c>
      <c r="J3" s="55">
        <v>3</v>
      </c>
      <c r="K3" s="105" t="str">
        <f>$B5</f>
        <v>Nová Bělá A</v>
      </c>
      <c r="L3" s="4"/>
      <c r="M3" s="245" t="s">
        <v>0</v>
      </c>
      <c r="N3" s="246" t="str">
        <f>'Žlutá 1. - 6. Místo'!$B$2</f>
        <v>Rovniny C</v>
      </c>
      <c r="O3" s="285"/>
      <c r="P3" s="286"/>
      <c r="Q3" s="287"/>
      <c r="R3" s="251">
        <f>'Žlutá 1. - 6. Místo'!$H$7</f>
        <v>6</v>
      </c>
      <c r="S3" s="238" t="s">
        <v>8</v>
      </c>
      <c r="T3" s="17">
        <f>'Žlutá 1. - 6. Místo'!$J$7</f>
        <v>10</v>
      </c>
      <c r="U3" s="251">
        <f>'Žlutá 1. - 6. Místo'!$J$10</f>
        <v>9</v>
      </c>
      <c r="V3" s="237" t="s">
        <v>8</v>
      </c>
      <c r="W3" s="17">
        <f>'Žlutá 1. - 6. Místo'!$H$10</f>
        <v>11</v>
      </c>
      <c r="X3" s="251">
        <f>'Žlutá 1. - 6. Místo'!$H$12</f>
        <v>6</v>
      </c>
      <c r="Y3" s="237" t="s">
        <v>8</v>
      </c>
      <c r="Z3" s="17">
        <f>'Žlutá 1. - 6. Místo'!$J$12</f>
        <v>11</v>
      </c>
      <c r="AA3" s="251">
        <f>'Žlutá 1. - 6. Místo'!$J$14</f>
        <v>5</v>
      </c>
      <c r="AB3" s="237" t="s">
        <v>8</v>
      </c>
      <c r="AC3" s="17">
        <f>'Žlutá 1. - 6. Místo'!$H$14</f>
        <v>6</v>
      </c>
      <c r="AD3" s="251">
        <f>'Žlutá 1. - 6. Místo'!$H$2</f>
        <v>9</v>
      </c>
      <c r="AE3" s="237" t="s">
        <v>8</v>
      </c>
      <c r="AF3" s="17">
        <f>'Žlutá 1. - 6. Místo'!$J$2</f>
        <v>8</v>
      </c>
      <c r="AG3" s="253">
        <f>SUM(IF(O3&gt;Q3,1,0),IF(R3&gt;T3,1,0),IF(U3&gt;W3,1,0),IF(X3&gt;Z3,1,0),IF(AA3&gt;AC3,1,0),IF(AD3&gt;AF3,1,0))</f>
        <v>1</v>
      </c>
      <c r="AH3" s="114">
        <f>_xlfn.RANK.EQ(AI3,$AI$3:$AI$8)</f>
        <v>5</v>
      </c>
      <c r="AI3" s="93">
        <f>1000*AG3+AM3</f>
        <v>1000.7608695652174</v>
      </c>
      <c r="AJ3" s="238">
        <f>O3+R3+U3+X3+AA3+AD3</f>
        <v>35</v>
      </c>
      <c r="AK3" s="238" t="s">
        <v>8</v>
      </c>
      <c r="AL3" s="238">
        <f>Q3+T3+W3+Z3+AC3+AF3</f>
        <v>46</v>
      </c>
      <c r="AM3" s="239">
        <f>AJ3/AL3</f>
        <v>0.76086956521739135</v>
      </c>
    </row>
    <row r="4" spans="1:39" ht="20.100000000000001" customHeight="1" x14ac:dyDescent="0.25">
      <c r="A4" s="240" t="s">
        <v>2</v>
      </c>
      <c r="B4" s="54" t="s">
        <v>22</v>
      </c>
      <c r="C4" s="21"/>
      <c r="D4" s="21"/>
      <c r="E4" s="21"/>
      <c r="F4" s="21"/>
      <c r="G4" s="113" t="str">
        <f>$B3</f>
        <v>VK Raškovice B</v>
      </c>
      <c r="H4" s="55">
        <v>8</v>
      </c>
      <c r="I4" s="55" t="s">
        <v>8</v>
      </c>
      <c r="J4" s="55">
        <v>9</v>
      </c>
      <c r="K4" s="105" t="str">
        <f>$B6</f>
        <v>TJ Frenštát A</v>
      </c>
      <c r="M4" s="240" t="s">
        <v>1</v>
      </c>
      <c r="N4" s="252" t="str">
        <f>'Žlutá 1. - 6. Místo'!$B$3</f>
        <v>VK Raškovice B</v>
      </c>
      <c r="O4" s="34">
        <f>T3</f>
        <v>10</v>
      </c>
      <c r="P4" s="24" t="s">
        <v>8</v>
      </c>
      <c r="Q4" s="36">
        <f>R3</f>
        <v>6</v>
      </c>
      <c r="R4" s="288"/>
      <c r="S4" s="289"/>
      <c r="T4" s="290"/>
      <c r="U4" s="29">
        <f>'Žlutá 1. - 6. Místo'!$H$13</f>
        <v>5</v>
      </c>
      <c r="V4" s="236" t="s">
        <v>8</v>
      </c>
      <c r="W4" s="31">
        <f>'Žlutá 1. - 6. Místo'!$J$13</f>
        <v>6</v>
      </c>
      <c r="X4" s="29">
        <f>'Žlutá 1. - 6. Místo'!$J$15</f>
        <v>8</v>
      </c>
      <c r="Y4" s="256" t="s">
        <v>8</v>
      </c>
      <c r="Z4" s="31">
        <f>'Žlutá 1. - 6. Místo'!$H$15</f>
        <v>6</v>
      </c>
      <c r="AA4" s="29">
        <f>'Žlutá 1. - 6. Místo'!$H$4</f>
        <v>8</v>
      </c>
      <c r="AB4" s="256" t="s">
        <v>8</v>
      </c>
      <c r="AC4" s="31">
        <f>'Žlutá 1. - 6. Místo'!$J$4</f>
        <v>9</v>
      </c>
      <c r="AD4" s="29">
        <f>'Žlutá 1. - 6. Místo'!$H$9</f>
        <v>8</v>
      </c>
      <c r="AE4" s="256" t="s">
        <v>8</v>
      </c>
      <c r="AF4" s="31">
        <f>'Žlutá 1. - 6. Místo'!$J$9</f>
        <v>7</v>
      </c>
      <c r="AG4" s="258">
        <f t="shared" ref="AG4:AG8" si="0">SUM(IF(O4&gt;Q4,1,0),IF(R4&gt;T4,1,0),IF(U4&gt;W4,1,0),IF(X4&gt;Z4,1,0),IF(AA4&gt;AC4,1,0),IF(AD4&gt;AF4,1,0))</f>
        <v>3</v>
      </c>
      <c r="AH4" s="254">
        <f t="shared" ref="AH4:AH8" si="1">_xlfn.RANK.EQ(AI4,$AI$3:$AI$8)</f>
        <v>3</v>
      </c>
      <c r="AI4" s="93">
        <f t="shared" ref="AI4:AI8" si="2">1000*AG4+AM4</f>
        <v>3001.1470588235293</v>
      </c>
      <c r="AJ4" s="236">
        <f t="shared" ref="AJ4:AJ8" si="3">O4+R4+U4+X4+AA4+AD4</f>
        <v>39</v>
      </c>
      <c r="AK4" s="236" t="s">
        <v>8</v>
      </c>
      <c r="AL4" s="236">
        <f t="shared" ref="AL4:AL8" si="4">Q4+T4+W4+Z4+AC4+AF4</f>
        <v>34</v>
      </c>
      <c r="AM4" s="243">
        <f t="shared" ref="AM4:AM8" si="5">AJ4/AL4</f>
        <v>1.1470588235294117</v>
      </c>
    </row>
    <row r="5" spans="1:39" ht="20.100000000000001" customHeight="1" x14ac:dyDescent="0.25">
      <c r="A5" s="240" t="s">
        <v>3</v>
      </c>
      <c r="B5" s="54" t="s">
        <v>31</v>
      </c>
      <c r="C5" s="21"/>
      <c r="D5" s="21"/>
      <c r="E5" s="21"/>
      <c r="F5" s="21"/>
      <c r="G5" s="240" t="str">
        <f>$B7</f>
        <v>Tyršova A</v>
      </c>
      <c r="H5" s="55">
        <v>11</v>
      </c>
      <c r="I5" s="8" t="s">
        <v>8</v>
      </c>
      <c r="J5" s="55">
        <v>7</v>
      </c>
      <c r="K5" s="241" t="str">
        <f>$B5</f>
        <v>Nová Bělá A</v>
      </c>
      <c r="M5" s="240" t="s">
        <v>2</v>
      </c>
      <c r="N5" s="252" t="str">
        <f>'Žlutá 1. - 6. Místo'!$B$4</f>
        <v>VK Raškovice A</v>
      </c>
      <c r="O5" s="34">
        <f>W3</f>
        <v>11</v>
      </c>
      <c r="P5" s="35" t="s">
        <v>8</v>
      </c>
      <c r="Q5" s="36">
        <f>U3</f>
        <v>9</v>
      </c>
      <c r="R5" s="34">
        <f>W4</f>
        <v>6</v>
      </c>
      <c r="S5" s="24" t="s">
        <v>8</v>
      </c>
      <c r="T5" s="36">
        <f>U4</f>
        <v>5</v>
      </c>
      <c r="U5" s="288"/>
      <c r="V5" s="289"/>
      <c r="W5" s="290"/>
      <c r="X5" s="29">
        <f>'Žlutá 1. - 6. Místo'!$H$3</f>
        <v>18</v>
      </c>
      <c r="Y5" s="236" t="s">
        <v>8</v>
      </c>
      <c r="Z5" s="31">
        <f>'Žlutá 1. - 6. Místo'!$J$3</f>
        <v>3</v>
      </c>
      <c r="AA5" s="29">
        <f>'Žlutá 1. - 6. Místo'!$J$6</f>
        <v>7</v>
      </c>
      <c r="AB5" s="256" t="s">
        <v>8</v>
      </c>
      <c r="AC5" s="31">
        <f>'Žlutá 1. - 6. Místo'!$H$6</f>
        <v>9</v>
      </c>
      <c r="AD5" s="29">
        <f>'Žlutá 1. - 6. Místo'!$H$16</f>
        <v>7</v>
      </c>
      <c r="AE5" s="256" t="s">
        <v>8</v>
      </c>
      <c r="AF5" s="31">
        <f>'Žlutá 1. - 6. Místo'!$J$16</f>
        <v>3</v>
      </c>
      <c r="AG5" s="258">
        <f t="shared" si="0"/>
        <v>4</v>
      </c>
      <c r="AH5" s="254">
        <f t="shared" si="1"/>
        <v>2</v>
      </c>
      <c r="AI5" s="93">
        <f t="shared" si="2"/>
        <v>4001.6896551724139</v>
      </c>
      <c r="AJ5" s="236">
        <f t="shared" si="3"/>
        <v>49</v>
      </c>
      <c r="AK5" s="236" t="s">
        <v>8</v>
      </c>
      <c r="AL5" s="236">
        <f t="shared" si="4"/>
        <v>29</v>
      </c>
      <c r="AM5" s="243">
        <f t="shared" si="5"/>
        <v>1.6896551724137931</v>
      </c>
    </row>
    <row r="6" spans="1:39" ht="20.100000000000001" customHeight="1" x14ac:dyDescent="0.25">
      <c r="A6" s="240" t="s">
        <v>4</v>
      </c>
      <c r="B6" s="54" t="s">
        <v>35</v>
      </c>
      <c r="C6" s="21"/>
      <c r="D6" s="21"/>
      <c r="E6" s="21"/>
      <c r="F6" s="21"/>
      <c r="G6" s="240" t="str">
        <f>$B6</f>
        <v>TJ Frenštát A</v>
      </c>
      <c r="H6" s="55">
        <v>9</v>
      </c>
      <c r="I6" s="8" t="s">
        <v>8</v>
      </c>
      <c r="J6" s="55">
        <v>7</v>
      </c>
      <c r="K6" s="241" t="str">
        <f>$B4</f>
        <v>VK Raškovice A</v>
      </c>
      <c r="M6" s="240" t="s">
        <v>3</v>
      </c>
      <c r="N6" s="252" t="str">
        <f>'Žlutá 1. - 6. Místo'!$B$5</f>
        <v>Nová Bělá A</v>
      </c>
      <c r="O6" s="34">
        <f>Z3</f>
        <v>11</v>
      </c>
      <c r="P6" s="35" t="s">
        <v>8</v>
      </c>
      <c r="Q6" s="36">
        <f>X3</f>
        <v>6</v>
      </c>
      <c r="R6" s="34">
        <f>Z4</f>
        <v>6</v>
      </c>
      <c r="S6" s="35" t="s">
        <v>8</v>
      </c>
      <c r="T6" s="36">
        <f>X4</f>
        <v>8</v>
      </c>
      <c r="U6" s="34">
        <f>Z5</f>
        <v>3</v>
      </c>
      <c r="V6" s="24" t="s">
        <v>8</v>
      </c>
      <c r="W6" s="36">
        <f>X5</f>
        <v>18</v>
      </c>
      <c r="X6" s="288"/>
      <c r="Y6" s="289"/>
      <c r="Z6" s="290"/>
      <c r="AA6" s="29">
        <f>'Žlutá 1. - 6. Místo'!$H$8</f>
        <v>11</v>
      </c>
      <c r="AB6" s="236" t="s">
        <v>8</v>
      </c>
      <c r="AC6" s="31">
        <f>'Žlutá 1. - 6. Místo'!$J$8</f>
        <v>16</v>
      </c>
      <c r="AD6" s="29">
        <f>'Žlutá 1. - 6. Místo'!$J$5</f>
        <v>7</v>
      </c>
      <c r="AE6" s="256" t="s">
        <v>8</v>
      </c>
      <c r="AF6" s="31">
        <f>'Žlutá 1. - 6. Místo'!$H$5</f>
        <v>11</v>
      </c>
      <c r="AG6" s="258">
        <f t="shared" si="0"/>
        <v>1</v>
      </c>
      <c r="AH6" s="254">
        <f t="shared" si="1"/>
        <v>6</v>
      </c>
      <c r="AI6" s="93">
        <f t="shared" si="2"/>
        <v>1000.6440677966102</v>
      </c>
      <c r="AJ6" s="236">
        <f t="shared" si="3"/>
        <v>38</v>
      </c>
      <c r="AK6" s="236" t="s">
        <v>8</v>
      </c>
      <c r="AL6" s="236">
        <f t="shared" si="4"/>
        <v>59</v>
      </c>
      <c r="AM6" s="243">
        <f t="shared" si="5"/>
        <v>0.64406779661016944</v>
      </c>
    </row>
    <row r="7" spans="1:39" ht="20.100000000000001" customHeight="1" thickBot="1" x14ac:dyDescent="0.3">
      <c r="A7" s="235" t="s">
        <v>5</v>
      </c>
      <c r="B7" s="61" t="s">
        <v>19</v>
      </c>
      <c r="C7" s="21"/>
      <c r="D7" s="21"/>
      <c r="E7" s="21"/>
      <c r="F7" s="21"/>
      <c r="G7" s="240" t="str">
        <f>$B2</f>
        <v>Rovniny C</v>
      </c>
      <c r="H7" s="55">
        <v>6</v>
      </c>
      <c r="I7" s="8" t="s">
        <v>8</v>
      </c>
      <c r="J7" s="55">
        <v>10</v>
      </c>
      <c r="K7" s="241" t="str">
        <f>$B3</f>
        <v>VK Raškovice B</v>
      </c>
      <c r="M7" s="240" t="s">
        <v>4</v>
      </c>
      <c r="N7" s="252" t="str">
        <f>'Žlutá 1. - 6. Místo'!$B$6</f>
        <v>TJ Frenštát A</v>
      </c>
      <c r="O7" s="34">
        <f>AC3</f>
        <v>6</v>
      </c>
      <c r="P7" s="35" t="s">
        <v>8</v>
      </c>
      <c r="Q7" s="36">
        <f>AA3</f>
        <v>5</v>
      </c>
      <c r="R7" s="34">
        <f>AC4</f>
        <v>9</v>
      </c>
      <c r="S7" s="35" t="s">
        <v>8</v>
      </c>
      <c r="T7" s="36">
        <f>AA4</f>
        <v>8</v>
      </c>
      <c r="U7" s="34">
        <f>AC5</f>
        <v>9</v>
      </c>
      <c r="V7" s="35" t="s">
        <v>8</v>
      </c>
      <c r="W7" s="36">
        <f>AA5</f>
        <v>7</v>
      </c>
      <c r="X7" s="34">
        <f>AC6</f>
        <v>16</v>
      </c>
      <c r="Y7" s="24" t="s">
        <v>8</v>
      </c>
      <c r="Z7" s="36">
        <f>AA6</f>
        <v>11</v>
      </c>
      <c r="AA7" s="288"/>
      <c r="AB7" s="289"/>
      <c r="AC7" s="290"/>
      <c r="AD7" s="29">
        <f>'Žlutá 1. - 6. Místo'!$J$11</f>
        <v>13</v>
      </c>
      <c r="AE7" s="236" t="s">
        <v>8</v>
      </c>
      <c r="AF7" s="31">
        <f>'Žlutá 1. - 6. Místo'!$H$11</f>
        <v>8</v>
      </c>
      <c r="AG7" s="258">
        <f t="shared" si="0"/>
        <v>5</v>
      </c>
      <c r="AH7" s="254">
        <f t="shared" si="1"/>
        <v>1</v>
      </c>
      <c r="AI7" s="93">
        <f t="shared" si="2"/>
        <v>5001.3589743589746</v>
      </c>
      <c r="AJ7" s="236">
        <f t="shared" si="3"/>
        <v>53</v>
      </c>
      <c r="AK7" s="236" t="s">
        <v>8</v>
      </c>
      <c r="AL7" s="236">
        <f t="shared" si="4"/>
        <v>39</v>
      </c>
      <c r="AM7" s="243">
        <f t="shared" si="5"/>
        <v>1.358974358974359</v>
      </c>
    </row>
    <row r="8" spans="1:39" ht="20.100000000000001" customHeight="1" thickBot="1" x14ac:dyDescent="0.25">
      <c r="B8" s="21"/>
      <c r="C8" s="21"/>
      <c r="D8" s="21"/>
      <c r="E8" s="21"/>
      <c r="F8" s="21"/>
      <c r="G8" s="113" t="str">
        <f>$B5</f>
        <v>Nová Bělá A</v>
      </c>
      <c r="H8" s="55">
        <v>11</v>
      </c>
      <c r="I8" s="55" t="s">
        <v>8</v>
      </c>
      <c r="J8" s="55">
        <v>16</v>
      </c>
      <c r="K8" s="105" t="str">
        <f>$B6</f>
        <v>TJ Frenštát A</v>
      </c>
      <c r="M8" s="235" t="s">
        <v>5</v>
      </c>
      <c r="N8" s="248" t="str">
        <f>'Žlutá 1. - 6. Místo'!$B$7</f>
        <v>Tyršova A</v>
      </c>
      <c r="O8" s="39">
        <f>AF3</f>
        <v>8</v>
      </c>
      <c r="P8" s="40" t="s">
        <v>8</v>
      </c>
      <c r="Q8" s="41">
        <f>AD3</f>
        <v>9</v>
      </c>
      <c r="R8" s="39">
        <f>AF4</f>
        <v>7</v>
      </c>
      <c r="S8" s="40" t="s">
        <v>8</v>
      </c>
      <c r="T8" s="41">
        <f>AD4</f>
        <v>8</v>
      </c>
      <c r="U8" s="39">
        <f>AF5</f>
        <v>3</v>
      </c>
      <c r="V8" s="40" t="s">
        <v>8</v>
      </c>
      <c r="W8" s="41">
        <f>AD5</f>
        <v>7</v>
      </c>
      <c r="X8" s="39">
        <f>AF6</f>
        <v>11</v>
      </c>
      <c r="Y8" s="40" t="s">
        <v>8</v>
      </c>
      <c r="Z8" s="41">
        <f>AD6</f>
        <v>7</v>
      </c>
      <c r="AA8" s="39">
        <f>AF7</f>
        <v>8</v>
      </c>
      <c r="AB8" s="42" t="s">
        <v>8</v>
      </c>
      <c r="AC8" s="41">
        <f>AD7</f>
        <v>13</v>
      </c>
      <c r="AD8" s="278"/>
      <c r="AE8" s="279"/>
      <c r="AF8" s="280"/>
      <c r="AG8" s="261">
        <f t="shared" si="0"/>
        <v>1</v>
      </c>
      <c r="AH8" s="255">
        <f t="shared" si="1"/>
        <v>4</v>
      </c>
      <c r="AI8" s="93">
        <f t="shared" si="2"/>
        <v>1000.8409090909091</v>
      </c>
      <c r="AJ8" s="259">
        <f t="shared" si="3"/>
        <v>37</v>
      </c>
      <c r="AK8" s="259" t="s">
        <v>8</v>
      </c>
      <c r="AL8" s="259">
        <f t="shared" si="4"/>
        <v>44</v>
      </c>
      <c r="AM8" s="260">
        <f t="shared" si="5"/>
        <v>0.84090909090909094</v>
      </c>
    </row>
    <row r="9" spans="1:39" ht="20.100000000000001" customHeight="1" x14ac:dyDescent="0.2">
      <c r="B9" s="21"/>
      <c r="C9" s="21"/>
      <c r="D9" s="21"/>
      <c r="E9" s="21"/>
      <c r="F9" s="21"/>
      <c r="G9" s="113" t="str">
        <f>$B3</f>
        <v>VK Raškovice B</v>
      </c>
      <c r="H9" s="55">
        <v>8</v>
      </c>
      <c r="I9" s="55" t="s">
        <v>8</v>
      </c>
      <c r="J9" s="55">
        <v>7</v>
      </c>
      <c r="K9" s="105" t="str">
        <f>$B7</f>
        <v>Tyršova A</v>
      </c>
    </row>
    <row r="10" spans="1:39" ht="20.100000000000001" customHeight="1" x14ac:dyDescent="0.2">
      <c r="B10" s="21"/>
      <c r="C10" s="21"/>
      <c r="D10" s="21"/>
      <c r="E10" s="21"/>
      <c r="F10" s="21"/>
      <c r="G10" s="113" t="str">
        <f>$B4</f>
        <v>VK Raškovice A</v>
      </c>
      <c r="H10" s="55">
        <v>11</v>
      </c>
      <c r="I10" s="55" t="s">
        <v>8</v>
      </c>
      <c r="J10" s="55">
        <v>9</v>
      </c>
      <c r="K10" s="105" t="str">
        <f>$B2</f>
        <v>Rovniny C</v>
      </c>
    </row>
    <row r="11" spans="1:39" ht="20.100000000000001" customHeight="1" x14ac:dyDescent="0.2">
      <c r="B11" s="21"/>
      <c r="C11" s="21"/>
      <c r="D11" s="21"/>
      <c r="E11" s="21"/>
      <c r="F11" s="21"/>
      <c r="G11" s="240" t="str">
        <f>$B7</f>
        <v>Tyršova A</v>
      </c>
      <c r="H11" s="55">
        <v>8</v>
      </c>
      <c r="I11" s="8" t="s">
        <v>8</v>
      </c>
      <c r="J11" s="55">
        <v>13</v>
      </c>
      <c r="K11" s="241" t="str">
        <f>$B6</f>
        <v>TJ Frenštát A</v>
      </c>
    </row>
    <row r="12" spans="1:39" ht="20.100000000000001" customHeight="1" x14ac:dyDescent="0.2">
      <c r="B12" s="21"/>
      <c r="C12" s="21"/>
      <c r="D12" s="21"/>
      <c r="E12" s="21"/>
      <c r="F12" s="21"/>
      <c r="G12" s="240" t="str">
        <f>$B2</f>
        <v>Rovniny C</v>
      </c>
      <c r="H12" s="55">
        <v>6</v>
      </c>
      <c r="I12" s="8" t="s">
        <v>8</v>
      </c>
      <c r="J12" s="55">
        <v>11</v>
      </c>
      <c r="K12" s="241" t="str">
        <f>$B5</f>
        <v>Nová Bělá A</v>
      </c>
    </row>
    <row r="13" spans="1:39" ht="20.100000000000001" customHeight="1" x14ac:dyDescent="0.2">
      <c r="B13" s="21"/>
      <c r="C13" s="21"/>
      <c r="D13" s="21"/>
      <c r="E13" s="21"/>
      <c r="F13" s="21"/>
      <c r="G13" s="240" t="str">
        <f>$B3</f>
        <v>VK Raškovice B</v>
      </c>
      <c r="H13" s="55">
        <v>5</v>
      </c>
      <c r="I13" s="8" t="s">
        <v>8</v>
      </c>
      <c r="J13" s="55">
        <v>6</v>
      </c>
      <c r="K13" s="241" t="str">
        <f>$B4</f>
        <v>VK Raškovice A</v>
      </c>
    </row>
    <row r="14" spans="1:39" ht="20.100000000000001" customHeight="1" x14ac:dyDescent="0.2">
      <c r="B14" s="21"/>
      <c r="C14" s="21"/>
      <c r="D14" s="21"/>
      <c r="E14" s="21"/>
      <c r="F14" s="21"/>
      <c r="G14" s="113" t="str">
        <f>$B6</f>
        <v>TJ Frenštát A</v>
      </c>
      <c r="H14" s="55">
        <v>6</v>
      </c>
      <c r="I14" s="55" t="s">
        <v>8</v>
      </c>
      <c r="J14" s="55">
        <v>5</v>
      </c>
      <c r="K14" s="105" t="str">
        <f>$B2</f>
        <v>Rovniny C</v>
      </c>
    </row>
    <row r="15" spans="1:39" ht="20.100000000000001" customHeight="1" x14ac:dyDescent="0.2">
      <c r="B15" s="21"/>
      <c r="C15" s="21"/>
      <c r="D15" s="21"/>
      <c r="E15" s="21"/>
      <c r="F15" s="21"/>
      <c r="G15" s="113" t="str">
        <f>$B5</f>
        <v>Nová Bělá A</v>
      </c>
      <c r="H15" s="55">
        <v>6</v>
      </c>
      <c r="I15" s="55" t="s">
        <v>8</v>
      </c>
      <c r="J15" s="55">
        <v>8</v>
      </c>
      <c r="K15" s="105" t="str">
        <f>$B3</f>
        <v>VK Raškovice B</v>
      </c>
    </row>
    <row r="16" spans="1:39" ht="20.100000000000001" customHeight="1" thickBot="1" x14ac:dyDescent="0.25">
      <c r="B16" s="21"/>
      <c r="C16" s="21"/>
      <c r="D16" s="21"/>
      <c r="E16" s="21"/>
      <c r="F16" s="21"/>
      <c r="G16" s="109" t="str">
        <f>$B4</f>
        <v>VK Raškovice A</v>
      </c>
      <c r="H16" s="64">
        <v>7</v>
      </c>
      <c r="I16" s="64" t="s">
        <v>8</v>
      </c>
      <c r="J16" s="110">
        <v>3</v>
      </c>
      <c r="K16" s="111" t="str">
        <f>$B7</f>
        <v>Tyršova A</v>
      </c>
    </row>
  </sheetData>
  <mergeCells count="24">
    <mergeCell ref="O3:Q3"/>
    <mergeCell ref="R4:T4"/>
    <mergeCell ref="U5:W5"/>
    <mergeCell ref="X6:Z6"/>
    <mergeCell ref="AA7:AC7"/>
    <mergeCell ref="AD8:AF8"/>
    <mergeCell ref="AA1:AC1"/>
    <mergeCell ref="AD1:AF1"/>
    <mergeCell ref="AG1:AG2"/>
    <mergeCell ref="AH1:AH2"/>
    <mergeCell ref="AI1:AI2"/>
    <mergeCell ref="AJ1:AM2"/>
    <mergeCell ref="AA2:AC2"/>
    <mergeCell ref="AD2:AF2"/>
    <mergeCell ref="A1:K1"/>
    <mergeCell ref="M1:N2"/>
    <mergeCell ref="O1:Q1"/>
    <mergeCell ref="R1:T1"/>
    <mergeCell ref="U1:W1"/>
    <mergeCell ref="X1:Z1"/>
    <mergeCell ref="O2:Q2"/>
    <mergeCell ref="R2:T2"/>
    <mergeCell ref="U2:W2"/>
    <mergeCell ref="X2:Z2"/>
  </mergeCells>
  <printOptions horizontalCentered="1"/>
  <pageMargins left="0.54" right="0.48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2"/>
  <sheetViews>
    <sheetView zoomScale="90" zoomScaleNormal="90" workbookViewId="0">
      <selection sqref="A1:K1"/>
    </sheetView>
  </sheetViews>
  <sheetFormatPr defaultColWidth="8.85546875" defaultRowHeight="16.5" x14ac:dyDescent="0.25"/>
  <cols>
    <col min="1" max="1" width="5.7109375" style="2" customWidth="1"/>
    <col min="2" max="2" width="25.7109375" style="2" customWidth="1"/>
    <col min="3" max="5" width="0.42578125" style="2" customWidth="1"/>
    <col min="6" max="6" width="5.7109375" style="2" customWidth="1"/>
    <col min="7" max="7" width="25.7109375" style="2" customWidth="1"/>
    <col min="8" max="8" width="5.7109375" style="2" customWidth="1"/>
    <col min="9" max="9" width="3.7109375" style="2" customWidth="1"/>
    <col min="10" max="10" width="5.7109375" style="2" customWidth="1"/>
    <col min="11" max="11" width="25.7109375" style="2" customWidth="1"/>
    <col min="12" max="12" width="9.140625" style="2"/>
    <col min="13" max="13" width="5.140625" style="2" customWidth="1"/>
    <col min="14" max="14" width="15.28515625" style="2" customWidth="1"/>
    <col min="15" max="15" width="5" style="2" customWidth="1"/>
    <col min="16" max="31" width="4.42578125" style="2" customWidth="1"/>
    <col min="32" max="32" width="5" style="2" customWidth="1"/>
    <col min="33" max="33" width="9.140625" style="2"/>
    <col min="34" max="34" width="11.140625" style="2" customWidth="1"/>
    <col min="35" max="35" width="23.7109375" style="2" hidden="1" customWidth="1"/>
    <col min="36" max="36" width="6.28515625" style="2" customWidth="1"/>
    <col min="37" max="37" width="2" style="2" customWidth="1"/>
    <col min="38" max="38" width="6.140625" style="2" customWidth="1"/>
    <col min="39" max="39" width="11.7109375" style="46" customWidth="1"/>
    <col min="40" max="226" width="9.140625" style="2"/>
    <col min="227" max="227" width="5.140625" style="2" customWidth="1"/>
    <col min="228" max="228" width="15.28515625" style="2" customWidth="1"/>
    <col min="229" max="229" width="5" style="2" customWidth="1"/>
    <col min="230" max="245" width="4.42578125" style="2" customWidth="1"/>
    <col min="246" max="246" width="6.42578125" style="2" customWidth="1"/>
    <col min="247" max="252" width="4.42578125" style="2" customWidth="1"/>
    <col min="253" max="254" width="9.140625" style="2"/>
    <col min="255" max="255" width="6.28515625" style="2" customWidth="1"/>
    <col min="256" max="256" width="2" style="2" customWidth="1"/>
    <col min="257" max="257" width="6.140625" style="2" customWidth="1"/>
    <col min="258" max="482" width="9.140625" style="2"/>
    <col min="483" max="483" width="5.140625" style="2" customWidth="1"/>
    <col min="484" max="484" width="15.28515625" style="2" customWidth="1"/>
    <col min="485" max="485" width="5" style="2" customWidth="1"/>
    <col min="486" max="501" width="4.42578125" style="2" customWidth="1"/>
    <col min="502" max="502" width="6.42578125" style="2" customWidth="1"/>
    <col min="503" max="508" width="4.42578125" style="2" customWidth="1"/>
    <col min="509" max="510" width="9.140625" style="2"/>
    <col min="511" max="511" width="6.28515625" style="2" customWidth="1"/>
    <col min="512" max="512" width="2" style="2" customWidth="1"/>
    <col min="513" max="513" width="6.140625" style="2" customWidth="1"/>
    <col min="514" max="738" width="9.140625" style="2"/>
    <col min="739" max="739" width="5.140625" style="2" customWidth="1"/>
    <col min="740" max="740" width="15.28515625" style="2" customWidth="1"/>
    <col min="741" max="741" width="5" style="2" customWidth="1"/>
    <col min="742" max="757" width="4.42578125" style="2" customWidth="1"/>
    <col min="758" max="758" width="6.42578125" style="2" customWidth="1"/>
    <col min="759" max="764" width="4.42578125" style="2" customWidth="1"/>
    <col min="765" max="766" width="9.140625" style="2"/>
    <col min="767" max="767" width="6.28515625" style="2" customWidth="1"/>
    <col min="768" max="768" width="2" style="2" customWidth="1"/>
    <col min="769" max="769" width="6.140625" style="2" customWidth="1"/>
    <col min="770" max="994" width="9.140625" style="2"/>
    <col min="995" max="995" width="5.140625" style="2" customWidth="1"/>
    <col min="996" max="996" width="15.28515625" style="2" customWidth="1"/>
    <col min="997" max="997" width="5" style="2" customWidth="1"/>
    <col min="998" max="1013" width="4.42578125" style="2" customWidth="1"/>
    <col min="1014" max="1014" width="6.42578125" style="2" customWidth="1"/>
    <col min="1015" max="1020" width="4.42578125" style="2" customWidth="1"/>
    <col min="1021" max="1022" width="9.140625" style="2"/>
    <col min="1023" max="1023" width="6.28515625" style="2" customWidth="1"/>
    <col min="1024" max="1024" width="2" style="2" customWidth="1"/>
    <col min="1025" max="1025" width="6.140625" style="2" customWidth="1"/>
    <col min="1026" max="1250" width="9.140625" style="2"/>
    <col min="1251" max="1251" width="5.140625" style="2" customWidth="1"/>
    <col min="1252" max="1252" width="15.28515625" style="2" customWidth="1"/>
    <col min="1253" max="1253" width="5" style="2" customWidth="1"/>
    <col min="1254" max="1269" width="4.42578125" style="2" customWidth="1"/>
    <col min="1270" max="1270" width="6.42578125" style="2" customWidth="1"/>
    <col min="1271" max="1276" width="4.42578125" style="2" customWidth="1"/>
    <col min="1277" max="1278" width="9.140625" style="2"/>
    <col min="1279" max="1279" width="6.28515625" style="2" customWidth="1"/>
    <col min="1280" max="1280" width="2" style="2" customWidth="1"/>
    <col min="1281" max="1281" width="6.140625" style="2" customWidth="1"/>
    <col min="1282" max="1506" width="9.140625" style="2"/>
    <col min="1507" max="1507" width="5.140625" style="2" customWidth="1"/>
    <col min="1508" max="1508" width="15.28515625" style="2" customWidth="1"/>
    <col min="1509" max="1509" width="5" style="2" customWidth="1"/>
    <col min="1510" max="1525" width="4.42578125" style="2" customWidth="1"/>
    <col min="1526" max="1526" width="6.42578125" style="2" customWidth="1"/>
    <col min="1527" max="1532" width="4.42578125" style="2" customWidth="1"/>
    <col min="1533" max="1534" width="9.140625" style="2"/>
    <col min="1535" max="1535" width="6.28515625" style="2" customWidth="1"/>
    <col min="1536" max="1536" width="2" style="2" customWidth="1"/>
    <col min="1537" max="1537" width="6.140625" style="2" customWidth="1"/>
    <col min="1538" max="1762" width="9.140625" style="2"/>
    <col min="1763" max="1763" width="5.140625" style="2" customWidth="1"/>
    <col min="1764" max="1764" width="15.28515625" style="2" customWidth="1"/>
    <col min="1765" max="1765" width="5" style="2" customWidth="1"/>
    <col min="1766" max="1781" width="4.42578125" style="2" customWidth="1"/>
    <col min="1782" max="1782" width="6.42578125" style="2" customWidth="1"/>
    <col min="1783" max="1788" width="4.42578125" style="2" customWidth="1"/>
    <col min="1789" max="1790" width="9.140625" style="2"/>
    <col min="1791" max="1791" width="6.28515625" style="2" customWidth="1"/>
    <col min="1792" max="1792" width="2" style="2" customWidth="1"/>
    <col min="1793" max="1793" width="6.140625" style="2" customWidth="1"/>
    <col min="1794" max="2018" width="9.140625" style="2"/>
    <col min="2019" max="2019" width="5.140625" style="2" customWidth="1"/>
    <col min="2020" max="2020" width="15.28515625" style="2" customWidth="1"/>
    <col min="2021" max="2021" width="5" style="2" customWidth="1"/>
    <col min="2022" max="2037" width="4.42578125" style="2" customWidth="1"/>
    <col min="2038" max="2038" width="6.42578125" style="2" customWidth="1"/>
    <col min="2039" max="2044" width="4.42578125" style="2" customWidth="1"/>
    <col min="2045" max="2046" width="9.140625" style="2"/>
    <col min="2047" max="2047" width="6.28515625" style="2" customWidth="1"/>
    <col min="2048" max="2048" width="2" style="2" customWidth="1"/>
    <col min="2049" max="2049" width="6.140625" style="2" customWidth="1"/>
    <col min="2050" max="2274" width="9.140625" style="2"/>
    <col min="2275" max="2275" width="5.140625" style="2" customWidth="1"/>
    <col min="2276" max="2276" width="15.28515625" style="2" customWidth="1"/>
    <col min="2277" max="2277" width="5" style="2" customWidth="1"/>
    <col min="2278" max="2293" width="4.42578125" style="2" customWidth="1"/>
    <col min="2294" max="2294" width="6.42578125" style="2" customWidth="1"/>
    <col min="2295" max="2300" width="4.42578125" style="2" customWidth="1"/>
    <col min="2301" max="2302" width="9.140625" style="2"/>
    <col min="2303" max="2303" width="6.28515625" style="2" customWidth="1"/>
    <col min="2304" max="2304" width="2" style="2" customWidth="1"/>
    <col min="2305" max="2305" width="6.140625" style="2" customWidth="1"/>
    <col min="2306" max="2530" width="9.140625" style="2"/>
    <col min="2531" max="2531" width="5.140625" style="2" customWidth="1"/>
    <col min="2532" max="2532" width="15.28515625" style="2" customWidth="1"/>
    <col min="2533" max="2533" width="5" style="2" customWidth="1"/>
    <col min="2534" max="2549" width="4.42578125" style="2" customWidth="1"/>
    <col min="2550" max="2550" width="6.42578125" style="2" customWidth="1"/>
    <col min="2551" max="2556" width="4.42578125" style="2" customWidth="1"/>
    <col min="2557" max="2558" width="9.140625" style="2"/>
    <col min="2559" max="2559" width="6.28515625" style="2" customWidth="1"/>
    <col min="2560" max="2560" width="2" style="2" customWidth="1"/>
    <col min="2561" max="2561" width="6.140625" style="2" customWidth="1"/>
    <col min="2562" max="2786" width="9.140625" style="2"/>
    <col min="2787" max="2787" width="5.140625" style="2" customWidth="1"/>
    <col min="2788" max="2788" width="15.28515625" style="2" customWidth="1"/>
    <col min="2789" max="2789" width="5" style="2" customWidth="1"/>
    <col min="2790" max="2805" width="4.42578125" style="2" customWidth="1"/>
    <col min="2806" max="2806" width="6.42578125" style="2" customWidth="1"/>
    <col min="2807" max="2812" width="4.42578125" style="2" customWidth="1"/>
    <col min="2813" max="2814" width="9.140625" style="2"/>
    <col min="2815" max="2815" width="6.28515625" style="2" customWidth="1"/>
    <col min="2816" max="2816" width="2" style="2" customWidth="1"/>
    <col min="2817" max="2817" width="6.140625" style="2" customWidth="1"/>
    <col min="2818" max="3042" width="9.140625" style="2"/>
    <col min="3043" max="3043" width="5.140625" style="2" customWidth="1"/>
    <col min="3044" max="3044" width="15.28515625" style="2" customWidth="1"/>
    <col min="3045" max="3045" width="5" style="2" customWidth="1"/>
    <col min="3046" max="3061" width="4.42578125" style="2" customWidth="1"/>
    <col min="3062" max="3062" width="6.42578125" style="2" customWidth="1"/>
    <col min="3063" max="3068" width="4.42578125" style="2" customWidth="1"/>
    <col min="3069" max="3070" width="9.140625" style="2"/>
    <col min="3071" max="3071" width="6.28515625" style="2" customWidth="1"/>
    <col min="3072" max="3072" width="2" style="2" customWidth="1"/>
    <col min="3073" max="3073" width="6.140625" style="2" customWidth="1"/>
    <col min="3074" max="3298" width="9.140625" style="2"/>
    <col min="3299" max="3299" width="5.140625" style="2" customWidth="1"/>
    <col min="3300" max="3300" width="15.28515625" style="2" customWidth="1"/>
    <col min="3301" max="3301" width="5" style="2" customWidth="1"/>
    <col min="3302" max="3317" width="4.42578125" style="2" customWidth="1"/>
    <col min="3318" max="3318" width="6.42578125" style="2" customWidth="1"/>
    <col min="3319" max="3324" width="4.42578125" style="2" customWidth="1"/>
    <col min="3325" max="3326" width="9.140625" style="2"/>
    <col min="3327" max="3327" width="6.28515625" style="2" customWidth="1"/>
    <col min="3328" max="3328" width="2" style="2" customWidth="1"/>
    <col min="3329" max="3329" width="6.140625" style="2" customWidth="1"/>
    <col min="3330" max="3554" width="9.140625" style="2"/>
    <col min="3555" max="3555" width="5.140625" style="2" customWidth="1"/>
    <col min="3556" max="3556" width="15.28515625" style="2" customWidth="1"/>
    <col min="3557" max="3557" width="5" style="2" customWidth="1"/>
    <col min="3558" max="3573" width="4.42578125" style="2" customWidth="1"/>
    <col min="3574" max="3574" width="6.42578125" style="2" customWidth="1"/>
    <col min="3575" max="3580" width="4.42578125" style="2" customWidth="1"/>
    <col min="3581" max="3582" width="9.140625" style="2"/>
    <col min="3583" max="3583" width="6.28515625" style="2" customWidth="1"/>
    <col min="3584" max="3584" width="2" style="2" customWidth="1"/>
    <col min="3585" max="3585" width="6.140625" style="2" customWidth="1"/>
    <col min="3586" max="3810" width="9.140625" style="2"/>
    <col min="3811" max="3811" width="5.140625" style="2" customWidth="1"/>
    <col min="3812" max="3812" width="15.28515625" style="2" customWidth="1"/>
    <col min="3813" max="3813" width="5" style="2" customWidth="1"/>
    <col min="3814" max="3829" width="4.42578125" style="2" customWidth="1"/>
    <col min="3830" max="3830" width="6.42578125" style="2" customWidth="1"/>
    <col min="3831" max="3836" width="4.42578125" style="2" customWidth="1"/>
    <col min="3837" max="3838" width="9.140625" style="2"/>
    <col min="3839" max="3839" width="6.28515625" style="2" customWidth="1"/>
    <col min="3840" max="3840" width="2" style="2" customWidth="1"/>
    <col min="3841" max="3841" width="6.140625" style="2" customWidth="1"/>
    <col min="3842" max="4066" width="9.140625" style="2"/>
    <col min="4067" max="4067" width="5.140625" style="2" customWidth="1"/>
    <col min="4068" max="4068" width="15.28515625" style="2" customWidth="1"/>
    <col min="4069" max="4069" width="5" style="2" customWidth="1"/>
    <col min="4070" max="4085" width="4.42578125" style="2" customWidth="1"/>
    <col min="4086" max="4086" width="6.42578125" style="2" customWidth="1"/>
    <col min="4087" max="4092" width="4.42578125" style="2" customWidth="1"/>
    <col min="4093" max="4094" width="9.140625" style="2"/>
    <col min="4095" max="4095" width="6.28515625" style="2" customWidth="1"/>
    <col min="4096" max="4096" width="2" style="2" customWidth="1"/>
    <col min="4097" max="4097" width="6.140625" style="2" customWidth="1"/>
    <col min="4098" max="4322" width="9.140625" style="2"/>
    <col min="4323" max="4323" width="5.140625" style="2" customWidth="1"/>
    <col min="4324" max="4324" width="15.28515625" style="2" customWidth="1"/>
    <col min="4325" max="4325" width="5" style="2" customWidth="1"/>
    <col min="4326" max="4341" width="4.42578125" style="2" customWidth="1"/>
    <col min="4342" max="4342" width="6.42578125" style="2" customWidth="1"/>
    <col min="4343" max="4348" width="4.42578125" style="2" customWidth="1"/>
    <col min="4349" max="4350" width="9.140625" style="2"/>
    <col min="4351" max="4351" width="6.28515625" style="2" customWidth="1"/>
    <col min="4352" max="4352" width="2" style="2" customWidth="1"/>
    <col min="4353" max="4353" width="6.140625" style="2" customWidth="1"/>
    <col min="4354" max="4578" width="9.140625" style="2"/>
    <col min="4579" max="4579" width="5.140625" style="2" customWidth="1"/>
    <col min="4580" max="4580" width="15.28515625" style="2" customWidth="1"/>
    <col min="4581" max="4581" width="5" style="2" customWidth="1"/>
    <col min="4582" max="4597" width="4.42578125" style="2" customWidth="1"/>
    <col min="4598" max="4598" width="6.42578125" style="2" customWidth="1"/>
    <col min="4599" max="4604" width="4.42578125" style="2" customWidth="1"/>
    <col min="4605" max="4606" width="9.140625" style="2"/>
    <col min="4607" max="4607" width="6.28515625" style="2" customWidth="1"/>
    <col min="4608" max="4608" width="2" style="2" customWidth="1"/>
    <col min="4609" max="4609" width="6.140625" style="2" customWidth="1"/>
    <col min="4610" max="4834" width="9.140625" style="2"/>
    <col min="4835" max="4835" width="5.140625" style="2" customWidth="1"/>
    <col min="4836" max="4836" width="15.28515625" style="2" customWidth="1"/>
    <col min="4837" max="4837" width="5" style="2" customWidth="1"/>
    <col min="4838" max="4853" width="4.42578125" style="2" customWidth="1"/>
    <col min="4854" max="4854" width="6.42578125" style="2" customWidth="1"/>
    <col min="4855" max="4860" width="4.42578125" style="2" customWidth="1"/>
    <col min="4861" max="4862" width="9.140625" style="2"/>
    <col min="4863" max="4863" width="6.28515625" style="2" customWidth="1"/>
    <col min="4864" max="4864" width="2" style="2" customWidth="1"/>
    <col min="4865" max="4865" width="6.140625" style="2" customWidth="1"/>
    <col min="4866" max="5090" width="9.140625" style="2"/>
    <col min="5091" max="5091" width="5.140625" style="2" customWidth="1"/>
    <col min="5092" max="5092" width="15.28515625" style="2" customWidth="1"/>
    <col min="5093" max="5093" width="5" style="2" customWidth="1"/>
    <col min="5094" max="5109" width="4.42578125" style="2" customWidth="1"/>
    <col min="5110" max="5110" width="6.42578125" style="2" customWidth="1"/>
    <col min="5111" max="5116" width="4.42578125" style="2" customWidth="1"/>
    <col min="5117" max="5118" width="9.140625" style="2"/>
    <col min="5119" max="5119" width="6.28515625" style="2" customWidth="1"/>
    <col min="5120" max="5120" width="2" style="2" customWidth="1"/>
    <col min="5121" max="5121" width="6.140625" style="2" customWidth="1"/>
    <col min="5122" max="5346" width="9.140625" style="2"/>
    <col min="5347" max="5347" width="5.140625" style="2" customWidth="1"/>
    <col min="5348" max="5348" width="15.28515625" style="2" customWidth="1"/>
    <col min="5349" max="5349" width="5" style="2" customWidth="1"/>
    <col min="5350" max="5365" width="4.42578125" style="2" customWidth="1"/>
    <col min="5366" max="5366" width="6.42578125" style="2" customWidth="1"/>
    <col min="5367" max="5372" width="4.42578125" style="2" customWidth="1"/>
    <col min="5373" max="5374" width="9.140625" style="2"/>
    <col min="5375" max="5375" width="6.28515625" style="2" customWidth="1"/>
    <col min="5376" max="5376" width="2" style="2" customWidth="1"/>
    <col min="5377" max="5377" width="6.140625" style="2" customWidth="1"/>
    <col min="5378" max="5602" width="9.140625" style="2"/>
    <col min="5603" max="5603" width="5.140625" style="2" customWidth="1"/>
    <col min="5604" max="5604" width="15.28515625" style="2" customWidth="1"/>
    <col min="5605" max="5605" width="5" style="2" customWidth="1"/>
    <col min="5606" max="5621" width="4.42578125" style="2" customWidth="1"/>
    <col min="5622" max="5622" width="6.42578125" style="2" customWidth="1"/>
    <col min="5623" max="5628" width="4.42578125" style="2" customWidth="1"/>
    <col min="5629" max="5630" width="9.140625" style="2"/>
    <col min="5631" max="5631" width="6.28515625" style="2" customWidth="1"/>
    <col min="5632" max="5632" width="2" style="2" customWidth="1"/>
    <col min="5633" max="5633" width="6.140625" style="2" customWidth="1"/>
    <col min="5634" max="5858" width="9.140625" style="2"/>
    <col min="5859" max="5859" width="5.140625" style="2" customWidth="1"/>
    <col min="5860" max="5860" width="15.28515625" style="2" customWidth="1"/>
    <col min="5861" max="5861" width="5" style="2" customWidth="1"/>
    <col min="5862" max="5877" width="4.42578125" style="2" customWidth="1"/>
    <col min="5878" max="5878" width="6.42578125" style="2" customWidth="1"/>
    <col min="5879" max="5884" width="4.42578125" style="2" customWidth="1"/>
    <col min="5885" max="5886" width="9.140625" style="2"/>
    <col min="5887" max="5887" width="6.28515625" style="2" customWidth="1"/>
    <col min="5888" max="5888" width="2" style="2" customWidth="1"/>
    <col min="5889" max="5889" width="6.140625" style="2" customWidth="1"/>
    <col min="5890" max="6114" width="9.140625" style="2"/>
    <col min="6115" max="6115" width="5.140625" style="2" customWidth="1"/>
    <col min="6116" max="6116" width="15.28515625" style="2" customWidth="1"/>
    <col min="6117" max="6117" width="5" style="2" customWidth="1"/>
    <col min="6118" max="6133" width="4.42578125" style="2" customWidth="1"/>
    <col min="6134" max="6134" width="6.42578125" style="2" customWidth="1"/>
    <col min="6135" max="6140" width="4.42578125" style="2" customWidth="1"/>
    <col min="6141" max="6142" width="9.140625" style="2"/>
    <col min="6143" max="6143" width="6.28515625" style="2" customWidth="1"/>
    <col min="6144" max="6144" width="2" style="2" customWidth="1"/>
    <col min="6145" max="6145" width="6.140625" style="2" customWidth="1"/>
    <col min="6146" max="6370" width="9.140625" style="2"/>
    <col min="6371" max="6371" width="5.140625" style="2" customWidth="1"/>
    <col min="6372" max="6372" width="15.28515625" style="2" customWidth="1"/>
    <col min="6373" max="6373" width="5" style="2" customWidth="1"/>
    <col min="6374" max="6389" width="4.42578125" style="2" customWidth="1"/>
    <col min="6390" max="6390" width="6.42578125" style="2" customWidth="1"/>
    <col min="6391" max="6396" width="4.42578125" style="2" customWidth="1"/>
    <col min="6397" max="6398" width="9.140625" style="2"/>
    <col min="6399" max="6399" width="6.28515625" style="2" customWidth="1"/>
    <col min="6400" max="6400" width="2" style="2" customWidth="1"/>
    <col min="6401" max="6401" width="6.140625" style="2" customWidth="1"/>
    <col min="6402" max="6626" width="9.140625" style="2"/>
    <col min="6627" max="6627" width="5.140625" style="2" customWidth="1"/>
    <col min="6628" max="6628" width="15.28515625" style="2" customWidth="1"/>
    <col min="6629" max="6629" width="5" style="2" customWidth="1"/>
    <col min="6630" max="6645" width="4.42578125" style="2" customWidth="1"/>
    <col min="6646" max="6646" width="6.42578125" style="2" customWidth="1"/>
    <col min="6647" max="6652" width="4.42578125" style="2" customWidth="1"/>
    <col min="6653" max="6654" width="9.140625" style="2"/>
    <col min="6655" max="6655" width="6.28515625" style="2" customWidth="1"/>
    <col min="6656" max="6656" width="2" style="2" customWidth="1"/>
    <col min="6657" max="6657" width="6.140625" style="2" customWidth="1"/>
    <col min="6658" max="6882" width="9.140625" style="2"/>
    <col min="6883" max="6883" width="5.140625" style="2" customWidth="1"/>
    <col min="6884" max="6884" width="15.28515625" style="2" customWidth="1"/>
    <col min="6885" max="6885" width="5" style="2" customWidth="1"/>
    <col min="6886" max="6901" width="4.42578125" style="2" customWidth="1"/>
    <col min="6902" max="6902" width="6.42578125" style="2" customWidth="1"/>
    <col min="6903" max="6908" width="4.42578125" style="2" customWidth="1"/>
    <col min="6909" max="6910" width="9.140625" style="2"/>
    <col min="6911" max="6911" width="6.28515625" style="2" customWidth="1"/>
    <col min="6912" max="6912" width="2" style="2" customWidth="1"/>
    <col min="6913" max="6913" width="6.140625" style="2" customWidth="1"/>
    <col min="6914" max="7138" width="9.140625" style="2"/>
    <col min="7139" max="7139" width="5.140625" style="2" customWidth="1"/>
    <col min="7140" max="7140" width="15.28515625" style="2" customWidth="1"/>
    <col min="7141" max="7141" width="5" style="2" customWidth="1"/>
    <col min="7142" max="7157" width="4.42578125" style="2" customWidth="1"/>
    <col min="7158" max="7158" width="6.42578125" style="2" customWidth="1"/>
    <col min="7159" max="7164" width="4.42578125" style="2" customWidth="1"/>
    <col min="7165" max="7166" width="9.140625" style="2"/>
    <col min="7167" max="7167" width="6.28515625" style="2" customWidth="1"/>
    <col min="7168" max="7168" width="2" style="2" customWidth="1"/>
    <col min="7169" max="7169" width="6.140625" style="2" customWidth="1"/>
    <col min="7170" max="7394" width="9.140625" style="2"/>
    <col min="7395" max="7395" width="5.140625" style="2" customWidth="1"/>
    <col min="7396" max="7396" width="15.28515625" style="2" customWidth="1"/>
    <col min="7397" max="7397" width="5" style="2" customWidth="1"/>
    <col min="7398" max="7413" width="4.42578125" style="2" customWidth="1"/>
    <col min="7414" max="7414" width="6.42578125" style="2" customWidth="1"/>
    <col min="7415" max="7420" width="4.42578125" style="2" customWidth="1"/>
    <col min="7421" max="7422" width="9.140625" style="2"/>
    <col min="7423" max="7423" width="6.28515625" style="2" customWidth="1"/>
    <col min="7424" max="7424" width="2" style="2" customWidth="1"/>
    <col min="7425" max="7425" width="6.140625" style="2" customWidth="1"/>
    <col min="7426" max="7650" width="9.140625" style="2"/>
    <col min="7651" max="7651" width="5.140625" style="2" customWidth="1"/>
    <col min="7652" max="7652" width="15.28515625" style="2" customWidth="1"/>
    <col min="7653" max="7653" width="5" style="2" customWidth="1"/>
    <col min="7654" max="7669" width="4.42578125" style="2" customWidth="1"/>
    <col min="7670" max="7670" width="6.42578125" style="2" customWidth="1"/>
    <col min="7671" max="7676" width="4.42578125" style="2" customWidth="1"/>
    <col min="7677" max="7678" width="9.140625" style="2"/>
    <col min="7679" max="7679" width="6.28515625" style="2" customWidth="1"/>
    <col min="7680" max="7680" width="2" style="2" customWidth="1"/>
    <col min="7681" max="7681" width="6.140625" style="2" customWidth="1"/>
    <col min="7682" max="7906" width="9.140625" style="2"/>
    <col min="7907" max="7907" width="5.140625" style="2" customWidth="1"/>
    <col min="7908" max="7908" width="15.28515625" style="2" customWidth="1"/>
    <col min="7909" max="7909" width="5" style="2" customWidth="1"/>
    <col min="7910" max="7925" width="4.42578125" style="2" customWidth="1"/>
    <col min="7926" max="7926" width="6.42578125" style="2" customWidth="1"/>
    <col min="7927" max="7932" width="4.42578125" style="2" customWidth="1"/>
    <col min="7933" max="7934" width="9.140625" style="2"/>
    <col min="7935" max="7935" width="6.28515625" style="2" customWidth="1"/>
    <col min="7936" max="7936" width="2" style="2" customWidth="1"/>
    <col min="7937" max="7937" width="6.140625" style="2" customWidth="1"/>
    <col min="7938" max="8162" width="9.140625" style="2"/>
    <col min="8163" max="8163" width="5.140625" style="2" customWidth="1"/>
    <col min="8164" max="8164" width="15.28515625" style="2" customWidth="1"/>
    <col min="8165" max="8165" width="5" style="2" customWidth="1"/>
    <col min="8166" max="8181" width="4.42578125" style="2" customWidth="1"/>
    <col min="8182" max="8182" width="6.42578125" style="2" customWidth="1"/>
    <col min="8183" max="8188" width="4.42578125" style="2" customWidth="1"/>
    <col min="8189" max="8190" width="9.140625" style="2"/>
    <col min="8191" max="8191" width="6.28515625" style="2" customWidth="1"/>
    <col min="8192" max="8192" width="2" style="2" customWidth="1"/>
    <col min="8193" max="8193" width="6.140625" style="2" customWidth="1"/>
    <col min="8194" max="8418" width="9.140625" style="2"/>
    <col min="8419" max="8419" width="5.140625" style="2" customWidth="1"/>
    <col min="8420" max="8420" width="15.28515625" style="2" customWidth="1"/>
    <col min="8421" max="8421" width="5" style="2" customWidth="1"/>
    <col min="8422" max="8437" width="4.42578125" style="2" customWidth="1"/>
    <col min="8438" max="8438" width="6.42578125" style="2" customWidth="1"/>
    <col min="8439" max="8444" width="4.42578125" style="2" customWidth="1"/>
    <col min="8445" max="8446" width="9.140625" style="2"/>
    <col min="8447" max="8447" width="6.28515625" style="2" customWidth="1"/>
    <col min="8448" max="8448" width="2" style="2" customWidth="1"/>
    <col min="8449" max="8449" width="6.140625" style="2" customWidth="1"/>
    <col min="8450" max="8674" width="9.140625" style="2"/>
    <col min="8675" max="8675" width="5.140625" style="2" customWidth="1"/>
    <col min="8676" max="8676" width="15.28515625" style="2" customWidth="1"/>
    <col min="8677" max="8677" width="5" style="2" customWidth="1"/>
    <col min="8678" max="8693" width="4.42578125" style="2" customWidth="1"/>
    <col min="8694" max="8694" width="6.42578125" style="2" customWidth="1"/>
    <col min="8695" max="8700" width="4.42578125" style="2" customWidth="1"/>
    <col min="8701" max="8702" width="9.140625" style="2"/>
    <col min="8703" max="8703" width="6.28515625" style="2" customWidth="1"/>
    <col min="8704" max="8704" width="2" style="2" customWidth="1"/>
    <col min="8705" max="8705" width="6.140625" style="2" customWidth="1"/>
    <col min="8706" max="8930" width="9.140625" style="2"/>
    <col min="8931" max="8931" width="5.140625" style="2" customWidth="1"/>
    <col min="8932" max="8932" width="15.28515625" style="2" customWidth="1"/>
    <col min="8933" max="8933" width="5" style="2" customWidth="1"/>
    <col min="8934" max="8949" width="4.42578125" style="2" customWidth="1"/>
    <col min="8950" max="8950" width="6.42578125" style="2" customWidth="1"/>
    <col min="8951" max="8956" width="4.42578125" style="2" customWidth="1"/>
    <col min="8957" max="8958" width="9.140625" style="2"/>
    <col min="8959" max="8959" width="6.28515625" style="2" customWidth="1"/>
    <col min="8960" max="8960" width="2" style="2" customWidth="1"/>
    <col min="8961" max="8961" width="6.140625" style="2" customWidth="1"/>
    <col min="8962" max="9186" width="9.140625" style="2"/>
    <col min="9187" max="9187" width="5.140625" style="2" customWidth="1"/>
    <col min="9188" max="9188" width="15.28515625" style="2" customWidth="1"/>
    <col min="9189" max="9189" width="5" style="2" customWidth="1"/>
    <col min="9190" max="9205" width="4.42578125" style="2" customWidth="1"/>
    <col min="9206" max="9206" width="6.42578125" style="2" customWidth="1"/>
    <col min="9207" max="9212" width="4.42578125" style="2" customWidth="1"/>
    <col min="9213" max="9214" width="9.140625" style="2"/>
    <col min="9215" max="9215" width="6.28515625" style="2" customWidth="1"/>
    <col min="9216" max="9216" width="2" style="2" customWidth="1"/>
    <col min="9217" max="9217" width="6.140625" style="2" customWidth="1"/>
    <col min="9218" max="9442" width="9.140625" style="2"/>
    <col min="9443" max="9443" width="5.140625" style="2" customWidth="1"/>
    <col min="9444" max="9444" width="15.28515625" style="2" customWidth="1"/>
    <col min="9445" max="9445" width="5" style="2" customWidth="1"/>
    <col min="9446" max="9461" width="4.42578125" style="2" customWidth="1"/>
    <col min="9462" max="9462" width="6.42578125" style="2" customWidth="1"/>
    <col min="9463" max="9468" width="4.42578125" style="2" customWidth="1"/>
    <col min="9469" max="9470" width="9.140625" style="2"/>
    <col min="9471" max="9471" width="6.28515625" style="2" customWidth="1"/>
    <col min="9472" max="9472" width="2" style="2" customWidth="1"/>
    <col min="9473" max="9473" width="6.140625" style="2" customWidth="1"/>
    <col min="9474" max="9698" width="9.140625" style="2"/>
    <col min="9699" max="9699" width="5.140625" style="2" customWidth="1"/>
    <col min="9700" max="9700" width="15.28515625" style="2" customWidth="1"/>
    <col min="9701" max="9701" width="5" style="2" customWidth="1"/>
    <col min="9702" max="9717" width="4.42578125" style="2" customWidth="1"/>
    <col min="9718" max="9718" width="6.42578125" style="2" customWidth="1"/>
    <col min="9719" max="9724" width="4.42578125" style="2" customWidth="1"/>
    <col min="9725" max="9726" width="9.140625" style="2"/>
    <col min="9727" max="9727" width="6.28515625" style="2" customWidth="1"/>
    <col min="9728" max="9728" width="2" style="2" customWidth="1"/>
    <col min="9729" max="9729" width="6.140625" style="2" customWidth="1"/>
    <col min="9730" max="9954" width="9.140625" style="2"/>
    <col min="9955" max="9955" width="5.140625" style="2" customWidth="1"/>
    <col min="9956" max="9956" width="15.28515625" style="2" customWidth="1"/>
    <col min="9957" max="9957" width="5" style="2" customWidth="1"/>
    <col min="9958" max="9973" width="4.42578125" style="2" customWidth="1"/>
    <col min="9974" max="9974" width="6.42578125" style="2" customWidth="1"/>
    <col min="9975" max="9980" width="4.42578125" style="2" customWidth="1"/>
    <col min="9981" max="9982" width="9.140625" style="2"/>
    <col min="9983" max="9983" width="6.28515625" style="2" customWidth="1"/>
    <col min="9984" max="9984" width="2" style="2" customWidth="1"/>
    <col min="9985" max="9985" width="6.140625" style="2" customWidth="1"/>
    <col min="9986" max="10210" width="9.140625" style="2"/>
    <col min="10211" max="10211" width="5.140625" style="2" customWidth="1"/>
    <col min="10212" max="10212" width="15.28515625" style="2" customWidth="1"/>
    <col min="10213" max="10213" width="5" style="2" customWidth="1"/>
    <col min="10214" max="10229" width="4.42578125" style="2" customWidth="1"/>
    <col min="10230" max="10230" width="6.42578125" style="2" customWidth="1"/>
    <col min="10231" max="10236" width="4.42578125" style="2" customWidth="1"/>
    <col min="10237" max="10238" width="9.140625" style="2"/>
    <col min="10239" max="10239" width="6.28515625" style="2" customWidth="1"/>
    <col min="10240" max="10240" width="2" style="2" customWidth="1"/>
    <col min="10241" max="10241" width="6.140625" style="2" customWidth="1"/>
    <col min="10242" max="10466" width="9.140625" style="2"/>
    <col min="10467" max="10467" width="5.140625" style="2" customWidth="1"/>
    <col min="10468" max="10468" width="15.28515625" style="2" customWidth="1"/>
    <col min="10469" max="10469" width="5" style="2" customWidth="1"/>
    <col min="10470" max="10485" width="4.42578125" style="2" customWidth="1"/>
    <col min="10486" max="10486" width="6.42578125" style="2" customWidth="1"/>
    <col min="10487" max="10492" width="4.42578125" style="2" customWidth="1"/>
    <col min="10493" max="10494" width="9.140625" style="2"/>
    <col min="10495" max="10495" width="6.28515625" style="2" customWidth="1"/>
    <col min="10496" max="10496" width="2" style="2" customWidth="1"/>
    <col min="10497" max="10497" width="6.140625" style="2" customWidth="1"/>
    <col min="10498" max="10722" width="9.140625" style="2"/>
    <col min="10723" max="10723" width="5.140625" style="2" customWidth="1"/>
    <col min="10724" max="10724" width="15.28515625" style="2" customWidth="1"/>
    <col min="10725" max="10725" width="5" style="2" customWidth="1"/>
    <col min="10726" max="10741" width="4.42578125" style="2" customWidth="1"/>
    <col min="10742" max="10742" width="6.42578125" style="2" customWidth="1"/>
    <col min="10743" max="10748" width="4.42578125" style="2" customWidth="1"/>
    <col min="10749" max="10750" width="9.140625" style="2"/>
    <col min="10751" max="10751" width="6.28515625" style="2" customWidth="1"/>
    <col min="10752" max="10752" width="2" style="2" customWidth="1"/>
    <col min="10753" max="10753" width="6.140625" style="2" customWidth="1"/>
    <col min="10754" max="10978" width="9.140625" style="2"/>
    <col min="10979" max="10979" width="5.140625" style="2" customWidth="1"/>
    <col min="10980" max="10980" width="15.28515625" style="2" customWidth="1"/>
    <col min="10981" max="10981" width="5" style="2" customWidth="1"/>
    <col min="10982" max="10997" width="4.42578125" style="2" customWidth="1"/>
    <col min="10998" max="10998" width="6.42578125" style="2" customWidth="1"/>
    <col min="10999" max="11004" width="4.42578125" style="2" customWidth="1"/>
    <col min="11005" max="11006" width="9.140625" style="2"/>
    <col min="11007" max="11007" width="6.28515625" style="2" customWidth="1"/>
    <col min="11008" max="11008" width="2" style="2" customWidth="1"/>
    <col min="11009" max="11009" width="6.140625" style="2" customWidth="1"/>
    <col min="11010" max="11234" width="9.140625" style="2"/>
    <col min="11235" max="11235" width="5.140625" style="2" customWidth="1"/>
    <col min="11236" max="11236" width="15.28515625" style="2" customWidth="1"/>
    <col min="11237" max="11237" width="5" style="2" customWidth="1"/>
    <col min="11238" max="11253" width="4.42578125" style="2" customWidth="1"/>
    <col min="11254" max="11254" width="6.42578125" style="2" customWidth="1"/>
    <col min="11255" max="11260" width="4.42578125" style="2" customWidth="1"/>
    <col min="11261" max="11262" width="9.140625" style="2"/>
    <col min="11263" max="11263" width="6.28515625" style="2" customWidth="1"/>
    <col min="11264" max="11264" width="2" style="2" customWidth="1"/>
    <col min="11265" max="11265" width="6.140625" style="2" customWidth="1"/>
    <col min="11266" max="11490" width="9.140625" style="2"/>
    <col min="11491" max="11491" width="5.140625" style="2" customWidth="1"/>
    <col min="11492" max="11492" width="15.28515625" style="2" customWidth="1"/>
    <col min="11493" max="11493" width="5" style="2" customWidth="1"/>
    <col min="11494" max="11509" width="4.42578125" style="2" customWidth="1"/>
    <col min="11510" max="11510" width="6.42578125" style="2" customWidth="1"/>
    <col min="11511" max="11516" width="4.42578125" style="2" customWidth="1"/>
    <col min="11517" max="11518" width="9.140625" style="2"/>
    <col min="11519" max="11519" width="6.28515625" style="2" customWidth="1"/>
    <col min="11520" max="11520" width="2" style="2" customWidth="1"/>
    <col min="11521" max="11521" width="6.140625" style="2" customWidth="1"/>
    <col min="11522" max="11746" width="9.140625" style="2"/>
    <col min="11747" max="11747" width="5.140625" style="2" customWidth="1"/>
    <col min="11748" max="11748" width="15.28515625" style="2" customWidth="1"/>
    <col min="11749" max="11749" width="5" style="2" customWidth="1"/>
    <col min="11750" max="11765" width="4.42578125" style="2" customWidth="1"/>
    <col min="11766" max="11766" width="6.42578125" style="2" customWidth="1"/>
    <col min="11767" max="11772" width="4.42578125" style="2" customWidth="1"/>
    <col min="11773" max="11774" width="9.140625" style="2"/>
    <col min="11775" max="11775" width="6.28515625" style="2" customWidth="1"/>
    <col min="11776" max="11776" width="2" style="2" customWidth="1"/>
    <col min="11777" max="11777" width="6.140625" style="2" customWidth="1"/>
    <col min="11778" max="12002" width="9.140625" style="2"/>
    <col min="12003" max="12003" width="5.140625" style="2" customWidth="1"/>
    <col min="12004" max="12004" width="15.28515625" style="2" customWidth="1"/>
    <col min="12005" max="12005" width="5" style="2" customWidth="1"/>
    <col min="12006" max="12021" width="4.42578125" style="2" customWidth="1"/>
    <col min="12022" max="12022" width="6.42578125" style="2" customWidth="1"/>
    <col min="12023" max="12028" width="4.42578125" style="2" customWidth="1"/>
    <col min="12029" max="12030" width="9.140625" style="2"/>
    <col min="12031" max="12031" width="6.28515625" style="2" customWidth="1"/>
    <col min="12032" max="12032" width="2" style="2" customWidth="1"/>
    <col min="12033" max="12033" width="6.140625" style="2" customWidth="1"/>
    <col min="12034" max="12258" width="9.140625" style="2"/>
    <col min="12259" max="12259" width="5.140625" style="2" customWidth="1"/>
    <col min="12260" max="12260" width="15.28515625" style="2" customWidth="1"/>
    <col min="12261" max="12261" width="5" style="2" customWidth="1"/>
    <col min="12262" max="12277" width="4.42578125" style="2" customWidth="1"/>
    <col min="12278" max="12278" width="6.42578125" style="2" customWidth="1"/>
    <col min="12279" max="12284" width="4.42578125" style="2" customWidth="1"/>
    <col min="12285" max="12286" width="9.140625" style="2"/>
    <col min="12287" max="12287" width="6.28515625" style="2" customWidth="1"/>
    <col min="12288" max="12288" width="2" style="2" customWidth="1"/>
    <col min="12289" max="12289" width="6.140625" style="2" customWidth="1"/>
    <col min="12290" max="12514" width="9.140625" style="2"/>
    <col min="12515" max="12515" width="5.140625" style="2" customWidth="1"/>
    <col min="12516" max="12516" width="15.28515625" style="2" customWidth="1"/>
    <col min="12517" max="12517" width="5" style="2" customWidth="1"/>
    <col min="12518" max="12533" width="4.42578125" style="2" customWidth="1"/>
    <col min="12534" max="12534" width="6.42578125" style="2" customWidth="1"/>
    <col min="12535" max="12540" width="4.42578125" style="2" customWidth="1"/>
    <col min="12541" max="12542" width="9.140625" style="2"/>
    <col min="12543" max="12543" width="6.28515625" style="2" customWidth="1"/>
    <col min="12544" max="12544" width="2" style="2" customWidth="1"/>
    <col min="12545" max="12545" width="6.140625" style="2" customWidth="1"/>
    <col min="12546" max="12770" width="9.140625" style="2"/>
    <col min="12771" max="12771" width="5.140625" style="2" customWidth="1"/>
    <col min="12772" max="12772" width="15.28515625" style="2" customWidth="1"/>
    <col min="12773" max="12773" width="5" style="2" customWidth="1"/>
    <col min="12774" max="12789" width="4.42578125" style="2" customWidth="1"/>
    <col min="12790" max="12790" width="6.42578125" style="2" customWidth="1"/>
    <col min="12791" max="12796" width="4.42578125" style="2" customWidth="1"/>
    <col min="12797" max="12798" width="9.140625" style="2"/>
    <col min="12799" max="12799" width="6.28515625" style="2" customWidth="1"/>
    <col min="12800" max="12800" width="2" style="2" customWidth="1"/>
    <col min="12801" max="12801" width="6.140625" style="2" customWidth="1"/>
    <col min="12802" max="13026" width="9.140625" style="2"/>
    <col min="13027" max="13027" width="5.140625" style="2" customWidth="1"/>
    <col min="13028" max="13028" width="15.28515625" style="2" customWidth="1"/>
    <col min="13029" max="13029" width="5" style="2" customWidth="1"/>
    <col min="13030" max="13045" width="4.42578125" style="2" customWidth="1"/>
    <col min="13046" max="13046" width="6.42578125" style="2" customWidth="1"/>
    <col min="13047" max="13052" width="4.42578125" style="2" customWidth="1"/>
    <col min="13053" max="13054" width="9.140625" style="2"/>
    <col min="13055" max="13055" width="6.28515625" style="2" customWidth="1"/>
    <col min="13056" max="13056" width="2" style="2" customWidth="1"/>
    <col min="13057" max="13057" width="6.140625" style="2" customWidth="1"/>
    <col min="13058" max="13282" width="9.140625" style="2"/>
    <col min="13283" max="13283" width="5.140625" style="2" customWidth="1"/>
    <col min="13284" max="13284" width="15.28515625" style="2" customWidth="1"/>
    <col min="13285" max="13285" width="5" style="2" customWidth="1"/>
    <col min="13286" max="13301" width="4.42578125" style="2" customWidth="1"/>
    <col min="13302" max="13302" width="6.42578125" style="2" customWidth="1"/>
    <col min="13303" max="13308" width="4.42578125" style="2" customWidth="1"/>
    <col min="13309" max="13310" width="9.140625" style="2"/>
    <col min="13311" max="13311" width="6.28515625" style="2" customWidth="1"/>
    <col min="13312" max="13312" width="2" style="2" customWidth="1"/>
    <col min="13313" max="13313" width="6.140625" style="2" customWidth="1"/>
    <col min="13314" max="13538" width="9.140625" style="2"/>
    <col min="13539" max="13539" width="5.140625" style="2" customWidth="1"/>
    <col min="13540" max="13540" width="15.28515625" style="2" customWidth="1"/>
    <col min="13541" max="13541" width="5" style="2" customWidth="1"/>
    <col min="13542" max="13557" width="4.42578125" style="2" customWidth="1"/>
    <col min="13558" max="13558" width="6.42578125" style="2" customWidth="1"/>
    <col min="13559" max="13564" width="4.42578125" style="2" customWidth="1"/>
    <col min="13565" max="13566" width="9.140625" style="2"/>
    <col min="13567" max="13567" width="6.28515625" style="2" customWidth="1"/>
    <col min="13568" max="13568" width="2" style="2" customWidth="1"/>
    <col min="13569" max="13569" width="6.140625" style="2" customWidth="1"/>
    <col min="13570" max="13794" width="9.140625" style="2"/>
    <col min="13795" max="13795" width="5.140625" style="2" customWidth="1"/>
    <col min="13796" max="13796" width="15.28515625" style="2" customWidth="1"/>
    <col min="13797" max="13797" width="5" style="2" customWidth="1"/>
    <col min="13798" max="13813" width="4.42578125" style="2" customWidth="1"/>
    <col min="13814" max="13814" width="6.42578125" style="2" customWidth="1"/>
    <col min="13815" max="13820" width="4.42578125" style="2" customWidth="1"/>
    <col min="13821" max="13822" width="9.140625" style="2"/>
    <col min="13823" max="13823" width="6.28515625" style="2" customWidth="1"/>
    <col min="13824" max="13824" width="2" style="2" customWidth="1"/>
    <col min="13825" max="13825" width="6.140625" style="2" customWidth="1"/>
    <col min="13826" max="14050" width="9.140625" style="2"/>
    <col min="14051" max="14051" width="5.140625" style="2" customWidth="1"/>
    <col min="14052" max="14052" width="15.28515625" style="2" customWidth="1"/>
    <col min="14053" max="14053" width="5" style="2" customWidth="1"/>
    <col min="14054" max="14069" width="4.42578125" style="2" customWidth="1"/>
    <col min="14070" max="14070" width="6.42578125" style="2" customWidth="1"/>
    <col min="14071" max="14076" width="4.42578125" style="2" customWidth="1"/>
    <col min="14077" max="14078" width="9.140625" style="2"/>
    <col min="14079" max="14079" width="6.28515625" style="2" customWidth="1"/>
    <col min="14080" max="14080" width="2" style="2" customWidth="1"/>
    <col min="14081" max="14081" width="6.140625" style="2" customWidth="1"/>
    <col min="14082" max="14306" width="9.140625" style="2"/>
    <col min="14307" max="14307" width="5.140625" style="2" customWidth="1"/>
    <col min="14308" max="14308" width="15.28515625" style="2" customWidth="1"/>
    <col min="14309" max="14309" width="5" style="2" customWidth="1"/>
    <col min="14310" max="14325" width="4.42578125" style="2" customWidth="1"/>
    <col min="14326" max="14326" width="6.42578125" style="2" customWidth="1"/>
    <col min="14327" max="14332" width="4.42578125" style="2" customWidth="1"/>
    <col min="14333" max="14334" width="9.140625" style="2"/>
    <col min="14335" max="14335" width="6.28515625" style="2" customWidth="1"/>
    <col min="14336" max="14336" width="2" style="2" customWidth="1"/>
    <col min="14337" max="14337" width="6.140625" style="2" customWidth="1"/>
    <col min="14338" max="14562" width="9.140625" style="2"/>
    <col min="14563" max="14563" width="5.140625" style="2" customWidth="1"/>
    <col min="14564" max="14564" width="15.28515625" style="2" customWidth="1"/>
    <col min="14565" max="14565" width="5" style="2" customWidth="1"/>
    <col min="14566" max="14581" width="4.42578125" style="2" customWidth="1"/>
    <col min="14582" max="14582" width="6.42578125" style="2" customWidth="1"/>
    <col min="14583" max="14588" width="4.42578125" style="2" customWidth="1"/>
    <col min="14589" max="14590" width="9.140625" style="2"/>
    <col min="14591" max="14591" width="6.28515625" style="2" customWidth="1"/>
    <col min="14592" max="14592" width="2" style="2" customWidth="1"/>
    <col min="14593" max="14593" width="6.140625" style="2" customWidth="1"/>
    <col min="14594" max="14818" width="9.140625" style="2"/>
    <col min="14819" max="14819" width="5.140625" style="2" customWidth="1"/>
    <col min="14820" max="14820" width="15.28515625" style="2" customWidth="1"/>
    <col min="14821" max="14821" width="5" style="2" customWidth="1"/>
    <col min="14822" max="14837" width="4.42578125" style="2" customWidth="1"/>
    <col min="14838" max="14838" width="6.42578125" style="2" customWidth="1"/>
    <col min="14839" max="14844" width="4.42578125" style="2" customWidth="1"/>
    <col min="14845" max="14846" width="9.140625" style="2"/>
    <col min="14847" max="14847" width="6.28515625" style="2" customWidth="1"/>
    <col min="14848" max="14848" width="2" style="2" customWidth="1"/>
    <col min="14849" max="14849" width="6.140625" style="2" customWidth="1"/>
    <col min="14850" max="15074" width="9.140625" style="2"/>
    <col min="15075" max="15075" width="5.140625" style="2" customWidth="1"/>
    <col min="15076" max="15076" width="15.28515625" style="2" customWidth="1"/>
    <col min="15077" max="15077" width="5" style="2" customWidth="1"/>
    <col min="15078" max="15093" width="4.42578125" style="2" customWidth="1"/>
    <col min="15094" max="15094" width="6.42578125" style="2" customWidth="1"/>
    <col min="15095" max="15100" width="4.42578125" style="2" customWidth="1"/>
    <col min="15101" max="15102" width="9.140625" style="2"/>
    <col min="15103" max="15103" width="6.28515625" style="2" customWidth="1"/>
    <col min="15104" max="15104" width="2" style="2" customWidth="1"/>
    <col min="15105" max="15105" width="6.140625" style="2" customWidth="1"/>
    <col min="15106" max="15330" width="9.140625" style="2"/>
    <col min="15331" max="15331" width="5.140625" style="2" customWidth="1"/>
    <col min="15332" max="15332" width="15.28515625" style="2" customWidth="1"/>
    <col min="15333" max="15333" width="5" style="2" customWidth="1"/>
    <col min="15334" max="15349" width="4.42578125" style="2" customWidth="1"/>
    <col min="15350" max="15350" width="6.42578125" style="2" customWidth="1"/>
    <col min="15351" max="15356" width="4.42578125" style="2" customWidth="1"/>
    <col min="15357" max="15358" width="9.140625" style="2"/>
    <col min="15359" max="15359" width="6.28515625" style="2" customWidth="1"/>
    <col min="15360" max="15360" width="2" style="2" customWidth="1"/>
    <col min="15361" max="15361" width="6.140625" style="2" customWidth="1"/>
    <col min="15362" max="15586" width="9.140625" style="2"/>
    <col min="15587" max="15587" width="5.140625" style="2" customWidth="1"/>
    <col min="15588" max="15588" width="15.28515625" style="2" customWidth="1"/>
    <col min="15589" max="15589" width="5" style="2" customWidth="1"/>
    <col min="15590" max="15605" width="4.42578125" style="2" customWidth="1"/>
    <col min="15606" max="15606" width="6.42578125" style="2" customWidth="1"/>
    <col min="15607" max="15612" width="4.42578125" style="2" customWidth="1"/>
    <col min="15613" max="15614" width="9.140625" style="2"/>
    <col min="15615" max="15615" width="6.28515625" style="2" customWidth="1"/>
    <col min="15616" max="15616" width="2" style="2" customWidth="1"/>
    <col min="15617" max="15617" width="6.140625" style="2" customWidth="1"/>
    <col min="15618" max="15842" width="9.140625" style="2"/>
    <col min="15843" max="15843" width="5.140625" style="2" customWidth="1"/>
    <col min="15844" max="15844" width="15.28515625" style="2" customWidth="1"/>
    <col min="15845" max="15845" width="5" style="2" customWidth="1"/>
    <col min="15846" max="15861" width="4.42578125" style="2" customWidth="1"/>
    <col min="15862" max="15862" width="6.42578125" style="2" customWidth="1"/>
    <col min="15863" max="15868" width="4.42578125" style="2" customWidth="1"/>
    <col min="15869" max="15870" width="9.140625" style="2"/>
    <col min="15871" max="15871" width="6.28515625" style="2" customWidth="1"/>
    <col min="15872" max="15872" width="2" style="2" customWidth="1"/>
    <col min="15873" max="15873" width="6.140625" style="2" customWidth="1"/>
    <col min="15874" max="16098" width="9.140625" style="2"/>
    <col min="16099" max="16099" width="5.140625" style="2" customWidth="1"/>
    <col min="16100" max="16100" width="15.28515625" style="2" customWidth="1"/>
    <col min="16101" max="16101" width="5" style="2" customWidth="1"/>
    <col min="16102" max="16117" width="4.42578125" style="2" customWidth="1"/>
    <col min="16118" max="16118" width="6.42578125" style="2" customWidth="1"/>
    <col min="16119" max="16124" width="4.42578125" style="2" customWidth="1"/>
    <col min="16125" max="16126" width="9.140625" style="2"/>
    <col min="16127" max="16127" width="6.28515625" style="2" customWidth="1"/>
    <col min="16128" max="16128" width="2" style="2" customWidth="1"/>
    <col min="16129" max="16129" width="6.140625" style="2" customWidth="1"/>
    <col min="16130" max="16384" width="9.140625" style="2"/>
  </cols>
  <sheetData>
    <row r="1" spans="1:39" ht="50.1" customHeight="1" thickBot="1" x14ac:dyDescent="0.3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2"/>
      <c r="M1" s="401"/>
      <c r="N1" s="402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81" t="s">
        <v>13</v>
      </c>
      <c r="AH1" s="397" t="s">
        <v>14</v>
      </c>
      <c r="AI1" s="399" t="s">
        <v>16</v>
      </c>
      <c r="AJ1" s="265" t="s">
        <v>15</v>
      </c>
      <c r="AK1" s="265"/>
      <c r="AL1" s="265"/>
      <c r="AM1" s="266"/>
    </row>
    <row r="2" spans="1:39" ht="17.100000000000001" customHeight="1" thickBot="1" x14ac:dyDescent="0.3">
      <c r="A2" s="96" t="s">
        <v>0</v>
      </c>
      <c r="B2" s="97" t="s">
        <v>46</v>
      </c>
      <c r="C2" s="21"/>
      <c r="D2" s="21"/>
      <c r="E2" s="21"/>
      <c r="F2" s="4"/>
      <c r="G2" s="98" t="str">
        <f>$B2</f>
        <v>BVO Hlučín A</v>
      </c>
      <c r="H2" s="51">
        <v>6</v>
      </c>
      <c r="I2" s="51" t="s">
        <v>8</v>
      </c>
      <c r="J2" s="99">
        <v>5</v>
      </c>
      <c r="K2" s="100" t="str">
        <f>$B7</f>
        <v>Green Volley FM B</v>
      </c>
      <c r="M2" s="403"/>
      <c r="N2" s="404"/>
      <c r="O2" s="269" t="str">
        <f>N3</f>
        <v>BVO Hlučín A</v>
      </c>
      <c r="P2" s="267"/>
      <c r="Q2" s="268"/>
      <c r="R2" s="269" t="str">
        <f>N5</f>
        <v>BVO Hlučín B</v>
      </c>
      <c r="S2" s="267"/>
      <c r="T2" s="268"/>
      <c r="U2" s="269" t="str">
        <f>N7</f>
        <v>Happy Sport Opava A</v>
      </c>
      <c r="V2" s="267"/>
      <c r="W2" s="268"/>
      <c r="X2" s="269" t="str">
        <f>N9</f>
        <v>Happy Sport Opava B</v>
      </c>
      <c r="Y2" s="267"/>
      <c r="Z2" s="268"/>
      <c r="AA2" s="269" t="str">
        <f>N11</f>
        <v>Green Volley FM A</v>
      </c>
      <c r="AB2" s="267"/>
      <c r="AC2" s="268"/>
      <c r="AD2" s="269" t="str">
        <f>N13</f>
        <v>Green Volley FM B</v>
      </c>
      <c r="AE2" s="267"/>
      <c r="AF2" s="268"/>
      <c r="AG2" s="282"/>
      <c r="AH2" s="398"/>
      <c r="AI2" s="400"/>
      <c r="AJ2" s="267"/>
      <c r="AK2" s="267"/>
      <c r="AL2" s="267"/>
      <c r="AM2" s="268"/>
    </row>
    <row r="3" spans="1:39" ht="17.100000000000001" customHeight="1" x14ac:dyDescent="0.25">
      <c r="A3" s="101" t="s">
        <v>1</v>
      </c>
      <c r="B3" s="102" t="s">
        <v>78</v>
      </c>
      <c r="C3" s="21"/>
      <c r="D3" s="21"/>
      <c r="E3" s="21"/>
      <c r="F3" s="4"/>
      <c r="G3" s="103" t="str">
        <f>$B4</f>
        <v>Happy Sport Opava A</v>
      </c>
      <c r="H3" s="55">
        <v>10</v>
      </c>
      <c r="I3" s="55" t="s">
        <v>8</v>
      </c>
      <c r="J3" s="104">
        <v>4</v>
      </c>
      <c r="K3" s="105" t="str">
        <f>$B5</f>
        <v>Happy Sport Opava B</v>
      </c>
      <c r="M3" s="366" t="s">
        <v>0</v>
      </c>
      <c r="N3" s="367" t="str">
        <f>'Zelená A'!$B$2</f>
        <v>BVO Hlučín A</v>
      </c>
      <c r="O3" s="405"/>
      <c r="P3" s="406"/>
      <c r="Q3" s="407"/>
      <c r="R3" s="15">
        <f>'Zelená A'!$H$7</f>
        <v>12</v>
      </c>
      <c r="S3" s="16" t="s">
        <v>8</v>
      </c>
      <c r="T3" s="17">
        <f>'Zelená A'!$J$7</f>
        <v>10</v>
      </c>
      <c r="U3" s="15">
        <f>'Zelená A'!$J$10</f>
        <v>15</v>
      </c>
      <c r="V3" s="16" t="s">
        <v>8</v>
      </c>
      <c r="W3" s="17">
        <f>'Zelená A'!$H$10</f>
        <v>7</v>
      </c>
      <c r="X3" s="15">
        <f>'Zelená A'!$H$12</f>
        <v>13</v>
      </c>
      <c r="Y3" s="16" t="s">
        <v>8</v>
      </c>
      <c r="Z3" s="17">
        <f>'Zelená A'!$J$12</f>
        <v>7</v>
      </c>
      <c r="AA3" s="15">
        <f>'Zelená A'!$J$14</f>
        <v>18</v>
      </c>
      <c r="AB3" s="16" t="s">
        <v>8</v>
      </c>
      <c r="AC3" s="17">
        <f>'Zelená A'!$H$14</f>
        <v>17</v>
      </c>
      <c r="AD3" s="15">
        <f>'Zelená A'!$H$2</f>
        <v>6</v>
      </c>
      <c r="AE3" s="16" t="s">
        <v>8</v>
      </c>
      <c r="AF3" s="17">
        <f>'Zelená A'!$J$2</f>
        <v>5</v>
      </c>
      <c r="AG3" s="369">
        <f>SUM(IF(O3&gt;Q3,1,0),IF(R3&gt;T3,1,0),IF(U3&gt;W3,1,0),IF(X3&gt;Z3,1,0),IF(AA3&gt;AC3,1,0),IF(AD3&gt;AF3,1,0),IF(O4&gt;Q4,1,0),IF(R4&gt;T4,1,0),IF(U4&gt;W4,1,0),IF(X4&gt;Z4,1,0),IF(AA4&gt;AC4,1,0),IF(AD4&gt;AF4,1,0))</f>
        <v>10</v>
      </c>
      <c r="AH3" s="393">
        <f>_xlfn.RANK.EQ(AI3,$AI$3:$AI$14)</f>
        <v>1</v>
      </c>
      <c r="AI3" s="389">
        <f>1000*AG3+AM3</f>
        <v>10001.391752577319</v>
      </c>
      <c r="AJ3" s="363">
        <f>R3+R4+U3+U4+X3+X4+AA3+AA4+AD3+AD4+O3+O4</f>
        <v>135</v>
      </c>
      <c r="AK3" s="363" t="s">
        <v>8</v>
      </c>
      <c r="AL3" s="363">
        <f>T3+T4+W3+W4+Z3+Z4+AC3+AC4+AF3+AF4+Q3+Q4</f>
        <v>97</v>
      </c>
      <c r="AM3" s="374">
        <f>AJ3/AL3</f>
        <v>1.3917525773195876</v>
      </c>
    </row>
    <row r="4" spans="1:39" ht="17.100000000000001" customHeight="1" thickBot="1" x14ac:dyDescent="0.3">
      <c r="A4" s="101" t="s">
        <v>2</v>
      </c>
      <c r="B4" s="102" t="s">
        <v>34</v>
      </c>
      <c r="C4" s="21"/>
      <c r="D4" s="21"/>
      <c r="E4" s="21"/>
      <c r="F4" s="21"/>
      <c r="G4" s="103" t="str">
        <f>$B3</f>
        <v>BVO Hlučín B</v>
      </c>
      <c r="H4" s="55">
        <v>11</v>
      </c>
      <c r="I4" s="55" t="s">
        <v>8</v>
      </c>
      <c r="J4" s="104">
        <v>15</v>
      </c>
      <c r="K4" s="105" t="str">
        <f>$B6</f>
        <v>Green Volley FM A</v>
      </c>
      <c r="M4" s="376"/>
      <c r="N4" s="391"/>
      <c r="O4" s="408"/>
      <c r="P4" s="409"/>
      <c r="Q4" s="410"/>
      <c r="R4" s="26">
        <f>'Zelená A'!$H$23</f>
        <v>16</v>
      </c>
      <c r="S4" s="27" t="s">
        <v>8</v>
      </c>
      <c r="T4" s="28">
        <f>'Zelená A'!$J$23</f>
        <v>8</v>
      </c>
      <c r="U4" s="26">
        <f>'Zelená A'!$J$26</f>
        <v>12</v>
      </c>
      <c r="V4" s="27" t="s">
        <v>8</v>
      </c>
      <c r="W4" s="28">
        <f>'Zelená A'!$H$26</f>
        <v>11</v>
      </c>
      <c r="X4" s="26">
        <f>'Zelená A'!$H$28</f>
        <v>19</v>
      </c>
      <c r="Y4" s="27" t="s">
        <v>8</v>
      </c>
      <c r="Z4" s="28">
        <f>'Zelená A'!$J$28</f>
        <v>14</v>
      </c>
      <c r="AA4" s="26">
        <f>'Zelená A'!$J$30</f>
        <v>14</v>
      </c>
      <c r="AB4" s="27" t="s">
        <v>8</v>
      </c>
      <c r="AC4" s="28">
        <f>'Zelená A'!$H$30</f>
        <v>10</v>
      </c>
      <c r="AD4" s="26">
        <f>'Zelená A'!$H$18</f>
        <v>10</v>
      </c>
      <c r="AE4" s="27" t="s">
        <v>8</v>
      </c>
      <c r="AF4" s="28">
        <f>'Zelená A'!$J$18</f>
        <v>8</v>
      </c>
      <c r="AG4" s="395"/>
      <c r="AH4" s="396"/>
      <c r="AI4" s="390"/>
      <c r="AJ4" s="362"/>
      <c r="AK4" s="362"/>
      <c r="AL4" s="362"/>
      <c r="AM4" s="365"/>
    </row>
    <row r="5" spans="1:39" ht="17.100000000000001" customHeight="1" thickTop="1" x14ac:dyDescent="0.25">
      <c r="A5" s="101" t="s">
        <v>3</v>
      </c>
      <c r="B5" s="102" t="s">
        <v>39</v>
      </c>
      <c r="C5" s="21"/>
      <c r="D5" s="21"/>
      <c r="E5" s="21"/>
      <c r="F5" s="21"/>
      <c r="G5" s="73" t="str">
        <f>$B7</f>
        <v>Green Volley FM B</v>
      </c>
      <c r="H5" s="55">
        <v>14</v>
      </c>
      <c r="I5" s="8" t="s">
        <v>8</v>
      </c>
      <c r="J5" s="104">
        <v>11</v>
      </c>
      <c r="K5" s="9" t="str">
        <f>$B5</f>
        <v>Happy Sport Opava B</v>
      </c>
      <c r="M5" s="376" t="s">
        <v>1</v>
      </c>
      <c r="N5" s="391" t="str">
        <f>'Zelená A'!$B$3</f>
        <v>BVO Hlučín B</v>
      </c>
      <c r="O5" s="155">
        <f>T3</f>
        <v>10</v>
      </c>
      <c r="P5" s="156" t="s">
        <v>8</v>
      </c>
      <c r="Q5" s="157">
        <f>R3</f>
        <v>12</v>
      </c>
      <c r="R5" s="411"/>
      <c r="S5" s="412"/>
      <c r="T5" s="413"/>
      <c r="U5" s="83">
        <f>'Zelená A'!$H$13</f>
        <v>9</v>
      </c>
      <c r="V5" s="84" t="s">
        <v>8</v>
      </c>
      <c r="W5" s="85">
        <f>'Zelená A'!$J$13</f>
        <v>8</v>
      </c>
      <c r="X5" s="83">
        <f>'Zelená A'!$J$15</f>
        <v>12</v>
      </c>
      <c r="Y5" s="84" t="s">
        <v>8</v>
      </c>
      <c r="Z5" s="85">
        <f>'Zelená A'!$H$15</f>
        <v>18</v>
      </c>
      <c r="AA5" s="83">
        <f>'Zelená A'!$H$4</f>
        <v>11</v>
      </c>
      <c r="AB5" s="84" t="s">
        <v>8</v>
      </c>
      <c r="AC5" s="85">
        <f>'Zelená A'!$J$4</f>
        <v>15</v>
      </c>
      <c r="AD5" s="83">
        <f>'Zelená A'!$H$9</f>
        <v>16</v>
      </c>
      <c r="AE5" s="84" t="s">
        <v>8</v>
      </c>
      <c r="AF5" s="85">
        <f>'Zelená A'!$J$9</f>
        <v>8</v>
      </c>
      <c r="AG5" s="392">
        <f t="shared" ref="AG5" si="0">SUM(IF(O5&gt;Q5,1,0),IF(R5&gt;T5,1,0),IF(U5&gt;W5,1,0),IF(X5&gt;Z5,1,0),IF(AA5&gt;AC5,1,0),IF(AD5&gt;AF5,1,0),IF(O6&gt;Q6,1,0),IF(R6&gt;T6,1,0),IF(U6&gt;W6,1,0),IF(X6&gt;Z6,1,0),IF(AA6&gt;AC6,1,0),IF(AD6&gt;AF6,1,0))</f>
        <v>5</v>
      </c>
      <c r="AH5" s="393">
        <f t="shared" ref="AH5" si="1">_xlfn.RANK.EQ(AI5,$AI$3:$AI$14)</f>
        <v>2</v>
      </c>
      <c r="AI5" s="389">
        <f t="shared" ref="AI5" si="2">1000*AG5+AM5</f>
        <v>5000.9824561403511</v>
      </c>
      <c r="AJ5" s="361">
        <f>R5+R6+U5+U6+X5+X6+AA5+AA6+AD5+AD6+O5+O6</f>
        <v>112</v>
      </c>
      <c r="AK5" s="361" t="s">
        <v>8</v>
      </c>
      <c r="AL5" s="361">
        <f>T5+T6+W5+W6+Z5+Z6+AC5+AC6+AF5+AF6+Q5+Q6</f>
        <v>114</v>
      </c>
      <c r="AM5" s="364">
        <f>AJ5/AL5</f>
        <v>0.98245614035087714</v>
      </c>
    </row>
    <row r="6" spans="1:39" ht="17.100000000000001" customHeight="1" thickBot="1" x14ac:dyDescent="0.3">
      <c r="A6" s="101" t="s">
        <v>4</v>
      </c>
      <c r="B6" s="102" t="s">
        <v>79</v>
      </c>
      <c r="C6" s="21"/>
      <c r="D6" s="21"/>
      <c r="E6" s="21"/>
      <c r="F6" s="21"/>
      <c r="G6" s="73" t="str">
        <f>$B6</f>
        <v>Green Volley FM A</v>
      </c>
      <c r="H6" s="55">
        <v>11</v>
      </c>
      <c r="I6" s="8" t="s">
        <v>8</v>
      </c>
      <c r="J6" s="104">
        <v>9</v>
      </c>
      <c r="K6" s="9" t="str">
        <f>$B4</f>
        <v>Happy Sport Opava A</v>
      </c>
      <c r="M6" s="376" t="s">
        <v>1</v>
      </c>
      <c r="N6" s="391"/>
      <c r="O6" s="158">
        <f>T4</f>
        <v>8</v>
      </c>
      <c r="P6" s="159" t="s">
        <v>8</v>
      </c>
      <c r="Q6" s="160">
        <f>R4</f>
        <v>16</v>
      </c>
      <c r="R6" s="408"/>
      <c r="S6" s="409"/>
      <c r="T6" s="410"/>
      <c r="U6" s="89">
        <f>'Zelená A'!$H$29</f>
        <v>8</v>
      </c>
      <c r="V6" s="90" t="s">
        <v>8</v>
      </c>
      <c r="W6" s="91">
        <f>'Zelená A'!$J$29</f>
        <v>11</v>
      </c>
      <c r="X6" s="89">
        <f>'Zelená A'!$J$31</f>
        <v>12</v>
      </c>
      <c r="Y6" s="90" t="s">
        <v>8</v>
      </c>
      <c r="Z6" s="91">
        <f>'Zelená A'!$H$31</f>
        <v>9</v>
      </c>
      <c r="AA6" s="89">
        <f>'Zelená A'!$H$20</f>
        <v>17</v>
      </c>
      <c r="AB6" s="90" t="s">
        <v>8</v>
      </c>
      <c r="AC6" s="91">
        <f>'Zelená A'!$J$20</f>
        <v>10</v>
      </c>
      <c r="AD6" s="89">
        <f>'Zelená A'!$H$25</f>
        <v>9</v>
      </c>
      <c r="AE6" s="90" t="s">
        <v>8</v>
      </c>
      <c r="AF6" s="91">
        <f>'Zelená A'!$J$25</f>
        <v>7</v>
      </c>
      <c r="AG6" s="395"/>
      <c r="AH6" s="396"/>
      <c r="AI6" s="390"/>
      <c r="AJ6" s="362"/>
      <c r="AK6" s="362"/>
      <c r="AL6" s="362"/>
      <c r="AM6" s="365"/>
    </row>
    <row r="7" spans="1:39" ht="17.100000000000001" customHeight="1" thickTop="1" thickBot="1" x14ac:dyDescent="0.3">
      <c r="A7" s="37" t="s">
        <v>5</v>
      </c>
      <c r="B7" s="61" t="s">
        <v>80</v>
      </c>
      <c r="C7" s="21"/>
      <c r="D7" s="21"/>
      <c r="E7" s="21"/>
      <c r="F7" s="21"/>
      <c r="G7" s="73" t="str">
        <f>$B2</f>
        <v>BVO Hlučín A</v>
      </c>
      <c r="H7" s="55">
        <v>12</v>
      </c>
      <c r="I7" s="8" t="s">
        <v>8</v>
      </c>
      <c r="J7" s="104">
        <v>10</v>
      </c>
      <c r="K7" s="9" t="str">
        <f>$B3</f>
        <v>BVO Hlučín B</v>
      </c>
      <c r="M7" s="376" t="s">
        <v>2</v>
      </c>
      <c r="N7" s="391" t="str">
        <f>'Zelená A'!$B$4</f>
        <v>Happy Sport Opava A</v>
      </c>
      <c r="O7" s="143">
        <f>W3</f>
        <v>7</v>
      </c>
      <c r="P7" s="144" t="s">
        <v>8</v>
      </c>
      <c r="Q7" s="145">
        <f>U3</f>
        <v>15</v>
      </c>
      <c r="R7" s="143">
        <f>W5</f>
        <v>8</v>
      </c>
      <c r="S7" s="144" t="s">
        <v>8</v>
      </c>
      <c r="T7" s="145">
        <f>U5</f>
        <v>9</v>
      </c>
      <c r="U7" s="411"/>
      <c r="V7" s="412"/>
      <c r="W7" s="413"/>
      <c r="X7" s="15">
        <f>'Zelená A'!$H$3</f>
        <v>10</v>
      </c>
      <c r="Y7" s="16" t="s">
        <v>8</v>
      </c>
      <c r="Z7" s="17">
        <f>'Zelená A'!$J$3</f>
        <v>4</v>
      </c>
      <c r="AA7" s="15">
        <f>'Zelená A'!$J$6</f>
        <v>9</v>
      </c>
      <c r="AB7" s="16" t="s">
        <v>8</v>
      </c>
      <c r="AC7" s="17">
        <f>'Zelená A'!$H$6</f>
        <v>11</v>
      </c>
      <c r="AD7" s="15">
        <f>'Zelená A'!$H$16</f>
        <v>8</v>
      </c>
      <c r="AE7" s="16" t="s">
        <v>8</v>
      </c>
      <c r="AF7" s="17">
        <f>'Zelená A'!$J$16</f>
        <v>10</v>
      </c>
      <c r="AG7" s="392">
        <f t="shared" ref="AG7" si="3">SUM(IF(O7&gt;Q7,1,0),IF(R7&gt;T7,1,0),IF(U7&gt;W7,1,0),IF(X7&gt;Z7,1,0),IF(AA7&gt;AC7,1,0),IF(AD7&gt;AF7,1,0),IF(O8&gt;Q8,1,0),IF(R8&gt;T8,1,0),IF(U8&gt;W8,1,0),IF(X8&gt;Z8,1,0),IF(AA8&gt;AC8,1,0),IF(AD8&gt;AF8,1,0))</f>
        <v>4</v>
      </c>
      <c r="AH7" s="393">
        <f t="shared" ref="AH7" si="4">_xlfn.RANK.EQ(AI7,$AI$3:$AI$14)</f>
        <v>4</v>
      </c>
      <c r="AI7" s="389">
        <f t="shared" ref="AI7" si="5">1000*AG7+AM7</f>
        <v>4001.0190476190478</v>
      </c>
      <c r="AJ7" s="361">
        <f>R7+R8+U7+U8+X7+X8+AA7+AA8+AD7+AD8+O7+O8</f>
        <v>107</v>
      </c>
      <c r="AK7" s="361" t="s">
        <v>8</v>
      </c>
      <c r="AL7" s="361">
        <f>T7+T8+W7+W8+Z7+Z8+AC7+AC8+AF7+AF8+Q7+Q8</f>
        <v>105</v>
      </c>
      <c r="AM7" s="364">
        <f>AJ7/AL7</f>
        <v>1.019047619047619</v>
      </c>
    </row>
    <row r="8" spans="1:39" ht="17.100000000000001" customHeight="1" thickBot="1" x14ac:dyDescent="0.3">
      <c r="B8" s="21"/>
      <c r="C8" s="21"/>
      <c r="D8" s="21"/>
      <c r="E8" s="21"/>
      <c r="F8" s="21"/>
      <c r="G8" s="103" t="str">
        <f>$B5</f>
        <v>Happy Sport Opava B</v>
      </c>
      <c r="H8" s="55">
        <v>17</v>
      </c>
      <c r="I8" s="55" t="s">
        <v>8</v>
      </c>
      <c r="J8" s="104">
        <v>10</v>
      </c>
      <c r="K8" s="105" t="str">
        <f>$B6</f>
        <v>Green Volley FM A</v>
      </c>
      <c r="M8" s="376" t="s">
        <v>2</v>
      </c>
      <c r="N8" s="391"/>
      <c r="O8" s="161">
        <f>W4</f>
        <v>11</v>
      </c>
      <c r="P8" s="162" t="s">
        <v>8</v>
      </c>
      <c r="Q8" s="163">
        <f>U4</f>
        <v>12</v>
      </c>
      <c r="R8" s="161">
        <f>W6</f>
        <v>11</v>
      </c>
      <c r="S8" s="162" t="s">
        <v>8</v>
      </c>
      <c r="T8" s="163">
        <f>U6</f>
        <v>8</v>
      </c>
      <c r="U8" s="408"/>
      <c r="V8" s="409"/>
      <c r="W8" s="410"/>
      <c r="X8" s="26">
        <f>'Zelená A'!$H$19</f>
        <v>9</v>
      </c>
      <c r="Y8" s="27" t="s">
        <v>8</v>
      </c>
      <c r="Z8" s="28">
        <f>'Zelená A'!$J$19</f>
        <v>12</v>
      </c>
      <c r="AA8" s="26">
        <f>'Zelená A'!$J$22</f>
        <v>18</v>
      </c>
      <c r="AB8" s="27" t="s">
        <v>8</v>
      </c>
      <c r="AC8" s="28">
        <f>'Zelená A'!$H$22</f>
        <v>12</v>
      </c>
      <c r="AD8" s="26">
        <f>'Zelená A'!$H$32</f>
        <v>16</v>
      </c>
      <c r="AE8" s="27" t="s">
        <v>8</v>
      </c>
      <c r="AF8" s="28">
        <f>'Zelená A'!$J$32</f>
        <v>12</v>
      </c>
      <c r="AG8" s="395"/>
      <c r="AH8" s="396"/>
      <c r="AI8" s="390"/>
      <c r="AJ8" s="362"/>
      <c r="AK8" s="362"/>
      <c r="AL8" s="362"/>
      <c r="AM8" s="365"/>
    </row>
    <row r="9" spans="1:39" ht="17.100000000000001" customHeight="1" thickTop="1" x14ac:dyDescent="0.25">
      <c r="B9" s="21"/>
      <c r="C9" s="21"/>
      <c r="D9" s="21"/>
      <c r="E9" s="21"/>
      <c r="F9" s="21"/>
      <c r="G9" s="103" t="str">
        <f>$B3</f>
        <v>BVO Hlučín B</v>
      </c>
      <c r="H9" s="55">
        <v>16</v>
      </c>
      <c r="I9" s="55" t="s">
        <v>8</v>
      </c>
      <c r="J9" s="104">
        <v>8</v>
      </c>
      <c r="K9" s="105" t="str">
        <f>$B7</f>
        <v>Green Volley FM B</v>
      </c>
      <c r="M9" s="376" t="s">
        <v>3</v>
      </c>
      <c r="N9" s="391" t="str">
        <f>'Zelená A'!$B$5</f>
        <v>Happy Sport Opava B</v>
      </c>
      <c r="O9" s="155">
        <f>Z3</f>
        <v>7</v>
      </c>
      <c r="P9" s="156" t="s">
        <v>8</v>
      </c>
      <c r="Q9" s="157">
        <f>X3</f>
        <v>13</v>
      </c>
      <c r="R9" s="155">
        <f>Z5</f>
        <v>18</v>
      </c>
      <c r="S9" s="156" t="s">
        <v>8</v>
      </c>
      <c r="T9" s="157">
        <f>X5</f>
        <v>12</v>
      </c>
      <c r="U9" s="155">
        <f>Z7</f>
        <v>4</v>
      </c>
      <c r="V9" s="156" t="s">
        <v>8</v>
      </c>
      <c r="W9" s="157">
        <f>X7</f>
        <v>10</v>
      </c>
      <c r="X9" s="411"/>
      <c r="Y9" s="412"/>
      <c r="Z9" s="413"/>
      <c r="AA9" s="83">
        <f>'Zelená A'!$H$8</f>
        <v>17</v>
      </c>
      <c r="AB9" s="84" t="s">
        <v>8</v>
      </c>
      <c r="AC9" s="85">
        <f>'Zelená A'!$J$8</f>
        <v>10</v>
      </c>
      <c r="AD9" s="83">
        <f>'Zelená A'!$J$5</f>
        <v>11</v>
      </c>
      <c r="AE9" s="84" t="s">
        <v>8</v>
      </c>
      <c r="AF9" s="85">
        <f>'Zelená A'!$H$5</f>
        <v>14</v>
      </c>
      <c r="AG9" s="392">
        <f t="shared" ref="AG9" si="6">SUM(IF(O9&gt;Q9,1,0),IF(R9&gt;T9,1,0),IF(U9&gt;W9,1,0),IF(X9&gt;Z9,1,0),IF(AA9&gt;AC9,1,0),IF(AD9&gt;AF9,1,0),IF(O10&gt;Q10,1,0),IF(R10&gt;T10,1,0),IF(U10&gt;W10,1,0),IF(X10&gt;Z10,1,0),IF(AA10&gt;AC10,1,0),IF(AD10&gt;AF10,1,0))</f>
        <v>4</v>
      </c>
      <c r="AH9" s="393">
        <f t="shared" ref="AH9" si="7">_xlfn.RANK.EQ(AI9,$AI$3:$AI$14)</f>
        <v>5</v>
      </c>
      <c r="AI9" s="389">
        <f t="shared" ref="AI9" si="8">1000*AG9+AM9</f>
        <v>4000.8661417322833</v>
      </c>
      <c r="AJ9" s="361">
        <f>R9+R10+U9+U10+X9+X10+AA9+AA10+AD9+AD10+O9+O10</f>
        <v>110</v>
      </c>
      <c r="AK9" s="361" t="s">
        <v>8</v>
      </c>
      <c r="AL9" s="361">
        <f>T9+T10+W9+W10+Z9+Z10+AC9+AC10+AF9+AF10+Q9+Q10</f>
        <v>127</v>
      </c>
      <c r="AM9" s="364">
        <f>AJ9/AL9</f>
        <v>0.86614173228346458</v>
      </c>
    </row>
    <row r="10" spans="1:39" ht="17.100000000000001" customHeight="1" thickBot="1" x14ac:dyDescent="0.3">
      <c r="B10" s="21"/>
      <c r="C10" s="21"/>
      <c r="D10" s="21"/>
      <c r="E10" s="21"/>
      <c r="F10" s="21"/>
      <c r="G10" s="103" t="str">
        <f>$B4</f>
        <v>Happy Sport Opava A</v>
      </c>
      <c r="H10" s="55">
        <v>7</v>
      </c>
      <c r="I10" s="55" t="s">
        <v>8</v>
      </c>
      <c r="J10" s="104">
        <v>15</v>
      </c>
      <c r="K10" s="105" t="str">
        <f>$B2</f>
        <v>BVO Hlučín A</v>
      </c>
      <c r="M10" s="376" t="s">
        <v>3</v>
      </c>
      <c r="N10" s="391"/>
      <c r="O10" s="158">
        <f>Z4</f>
        <v>14</v>
      </c>
      <c r="P10" s="159" t="s">
        <v>8</v>
      </c>
      <c r="Q10" s="160">
        <f>X4</f>
        <v>19</v>
      </c>
      <c r="R10" s="158">
        <f>Z6</f>
        <v>9</v>
      </c>
      <c r="S10" s="159" t="s">
        <v>8</v>
      </c>
      <c r="T10" s="160">
        <f>X6</f>
        <v>12</v>
      </c>
      <c r="U10" s="158">
        <f>Z8</f>
        <v>12</v>
      </c>
      <c r="V10" s="159" t="s">
        <v>8</v>
      </c>
      <c r="W10" s="160">
        <f>X8</f>
        <v>9</v>
      </c>
      <c r="X10" s="408"/>
      <c r="Y10" s="409"/>
      <c r="Z10" s="410"/>
      <c r="AA10" s="89">
        <f>'Zelená A'!$H$24</f>
        <v>13</v>
      </c>
      <c r="AB10" s="90" t="s">
        <v>8</v>
      </c>
      <c r="AC10" s="91">
        <f>'Zelená A'!$J$24</f>
        <v>10</v>
      </c>
      <c r="AD10" s="89">
        <f>'Zelená A'!$J$21</f>
        <v>5</v>
      </c>
      <c r="AE10" s="90" t="s">
        <v>8</v>
      </c>
      <c r="AF10" s="91">
        <f>'Zelená A'!$H$21</f>
        <v>18</v>
      </c>
      <c r="AG10" s="395"/>
      <c r="AH10" s="396"/>
      <c r="AI10" s="390"/>
      <c r="AJ10" s="362"/>
      <c r="AK10" s="362"/>
      <c r="AL10" s="362"/>
      <c r="AM10" s="365"/>
    </row>
    <row r="11" spans="1:39" ht="17.100000000000001" customHeight="1" thickTop="1" thickBot="1" x14ac:dyDescent="0.3">
      <c r="B11" s="21"/>
      <c r="C11" s="21"/>
      <c r="D11" s="21"/>
      <c r="E11" s="21"/>
      <c r="F11" s="21"/>
      <c r="G11" s="73" t="str">
        <f>$B7</f>
        <v>Green Volley FM B</v>
      </c>
      <c r="H11" s="55">
        <v>14</v>
      </c>
      <c r="I11" s="8" t="s">
        <v>8</v>
      </c>
      <c r="J11" s="104">
        <v>15</v>
      </c>
      <c r="K11" s="9" t="str">
        <f>$B6</f>
        <v>Green Volley FM A</v>
      </c>
      <c r="M11" s="376" t="s">
        <v>4</v>
      </c>
      <c r="N11" s="391" t="str">
        <f>'Zelená A'!$B$6</f>
        <v>Green Volley FM A</v>
      </c>
      <c r="O11" s="155">
        <f>AC3</f>
        <v>17</v>
      </c>
      <c r="P11" s="156" t="s">
        <v>8</v>
      </c>
      <c r="Q11" s="157">
        <f>AA3</f>
        <v>18</v>
      </c>
      <c r="R11" s="155">
        <f>AC5</f>
        <v>15</v>
      </c>
      <c r="S11" s="156" t="s">
        <v>8</v>
      </c>
      <c r="T11" s="157">
        <f>AA5</f>
        <v>11</v>
      </c>
      <c r="U11" s="155">
        <f>AC7</f>
        <v>11</v>
      </c>
      <c r="V11" s="156" t="s">
        <v>8</v>
      </c>
      <c r="W11" s="157">
        <f>AA7</f>
        <v>9</v>
      </c>
      <c r="X11" s="155">
        <f>AC9</f>
        <v>10</v>
      </c>
      <c r="Y11" s="156" t="s">
        <v>8</v>
      </c>
      <c r="Z11" s="157">
        <f>AA9</f>
        <v>17</v>
      </c>
      <c r="AA11" s="411"/>
      <c r="AB11" s="412"/>
      <c r="AC11" s="413"/>
      <c r="AD11" s="83">
        <f>'Zelená A'!$J$11</f>
        <v>15</v>
      </c>
      <c r="AE11" s="84" t="s">
        <v>8</v>
      </c>
      <c r="AF11" s="107">
        <f>'Zelená A'!$H$11</f>
        <v>14</v>
      </c>
      <c r="AG11" s="392">
        <f t="shared" ref="AG11" si="9">SUM(IF(O11&gt;Q11,1,0),IF(R11&gt;T11,1,0),IF(U11&gt;W11,1,0),IF(X11&gt;Z11,1,0),IF(AA11&gt;AC11,1,0),IF(AD11&gt;AF11,1,0),IF(O12&gt;Q12,1,0),IF(R12&gt;T12,1,0),IF(U12&gt;W12,1,0),IF(X12&gt;Z12,1,0),IF(AA12&gt;AC12,1,0),IF(AD12&gt;AF12,1,0))</f>
        <v>3</v>
      </c>
      <c r="AH11" s="393">
        <f t="shared" ref="AH11" si="10">_xlfn.RANK.EQ(AI11,$AI$3:$AI$14)</f>
        <v>6</v>
      </c>
      <c r="AI11" s="389">
        <f t="shared" ref="AI11" si="11">1000*AG11+AM11</f>
        <v>3000.7651006711408</v>
      </c>
      <c r="AJ11" s="361">
        <f>R11+R12+U11+U12+X11+X12+AA11+AA12+AD11+AD12+O11+O12</f>
        <v>114</v>
      </c>
      <c r="AK11" s="361" t="s">
        <v>8</v>
      </c>
      <c r="AL11" s="361">
        <f>T11+T12+W11+W12+Z11+Z12+AC11+AC12+AF11+AF12+Q11+Q12</f>
        <v>149</v>
      </c>
      <c r="AM11" s="364">
        <f>AJ11/AL11</f>
        <v>0.7651006711409396</v>
      </c>
    </row>
    <row r="12" spans="1:39" ht="17.100000000000001" customHeight="1" thickTop="1" thickBot="1" x14ac:dyDescent="0.3">
      <c r="B12" s="21"/>
      <c r="C12" s="21"/>
      <c r="D12" s="21"/>
      <c r="E12" s="21"/>
      <c r="F12" s="21"/>
      <c r="G12" s="73" t="str">
        <f>$B2</f>
        <v>BVO Hlučín A</v>
      </c>
      <c r="H12" s="55">
        <v>13</v>
      </c>
      <c r="I12" s="8" t="s">
        <v>8</v>
      </c>
      <c r="J12" s="104">
        <v>7</v>
      </c>
      <c r="K12" s="9" t="str">
        <f>$B5</f>
        <v>Happy Sport Opava B</v>
      </c>
      <c r="M12" s="376" t="s">
        <v>4</v>
      </c>
      <c r="N12" s="391"/>
      <c r="O12" s="158">
        <f>AC4</f>
        <v>10</v>
      </c>
      <c r="P12" s="159" t="s">
        <v>8</v>
      </c>
      <c r="Q12" s="160">
        <f>AA4</f>
        <v>14</v>
      </c>
      <c r="R12" s="158">
        <f>AC6</f>
        <v>10</v>
      </c>
      <c r="S12" s="159" t="s">
        <v>8</v>
      </c>
      <c r="T12" s="160">
        <f>AA6</f>
        <v>17</v>
      </c>
      <c r="U12" s="158">
        <f>AC8</f>
        <v>12</v>
      </c>
      <c r="V12" s="159" t="s">
        <v>8</v>
      </c>
      <c r="W12" s="160">
        <f>AA8</f>
        <v>18</v>
      </c>
      <c r="X12" s="158">
        <f>AC10</f>
        <v>10</v>
      </c>
      <c r="Y12" s="159" t="s">
        <v>8</v>
      </c>
      <c r="Z12" s="160">
        <f>AA10</f>
        <v>13</v>
      </c>
      <c r="AA12" s="408"/>
      <c r="AB12" s="409"/>
      <c r="AC12" s="410"/>
      <c r="AD12" s="89">
        <f>'Zelená A'!$J$27</f>
        <v>4</v>
      </c>
      <c r="AE12" s="90" t="s">
        <v>8</v>
      </c>
      <c r="AF12" s="108">
        <f>'Zelená A'!$H$27</f>
        <v>18</v>
      </c>
      <c r="AG12" s="395"/>
      <c r="AH12" s="396"/>
      <c r="AI12" s="390"/>
      <c r="AJ12" s="362"/>
      <c r="AK12" s="362"/>
      <c r="AL12" s="362"/>
      <c r="AM12" s="365"/>
    </row>
    <row r="13" spans="1:39" ht="17.100000000000001" customHeight="1" thickTop="1" x14ac:dyDescent="0.25">
      <c r="B13" s="21"/>
      <c r="C13" s="21"/>
      <c r="D13" s="21"/>
      <c r="E13" s="21"/>
      <c r="F13" s="21"/>
      <c r="G13" s="73" t="str">
        <f>$B3</f>
        <v>BVO Hlučín B</v>
      </c>
      <c r="H13" s="55">
        <v>9</v>
      </c>
      <c r="I13" s="8" t="s">
        <v>8</v>
      </c>
      <c r="J13" s="104">
        <v>8</v>
      </c>
      <c r="K13" s="9" t="str">
        <f>$B4</f>
        <v>Happy Sport Opava A</v>
      </c>
      <c r="M13" s="376" t="s">
        <v>5</v>
      </c>
      <c r="N13" s="391" t="str">
        <f>'Zelená A'!$B$7</f>
        <v>Green Volley FM B</v>
      </c>
      <c r="O13" s="143">
        <f>AF3</f>
        <v>5</v>
      </c>
      <c r="P13" s="144" t="s">
        <v>8</v>
      </c>
      <c r="Q13" s="145">
        <f>AD3</f>
        <v>6</v>
      </c>
      <c r="R13" s="143">
        <f>AF5</f>
        <v>8</v>
      </c>
      <c r="S13" s="144" t="s">
        <v>8</v>
      </c>
      <c r="T13" s="145">
        <f>AD5</f>
        <v>16</v>
      </c>
      <c r="U13" s="143">
        <f>AF7</f>
        <v>10</v>
      </c>
      <c r="V13" s="144" t="s">
        <v>8</v>
      </c>
      <c r="W13" s="145">
        <f>AD7</f>
        <v>8</v>
      </c>
      <c r="X13" s="143">
        <f>AF9</f>
        <v>14</v>
      </c>
      <c r="Y13" s="144" t="s">
        <v>8</v>
      </c>
      <c r="Z13" s="145">
        <f>AD9</f>
        <v>11</v>
      </c>
      <c r="AA13" s="143">
        <f>AF11</f>
        <v>14</v>
      </c>
      <c r="AB13" s="144" t="s">
        <v>8</v>
      </c>
      <c r="AC13" s="145">
        <f>AD11</f>
        <v>15</v>
      </c>
      <c r="AD13" s="411"/>
      <c r="AE13" s="412"/>
      <c r="AF13" s="413"/>
      <c r="AG13" s="392">
        <f t="shared" ref="AG13" si="12">SUM(IF(O13&gt;Q13,1,0),IF(R13&gt;T13,1,0),IF(U13&gt;W13,1,0),IF(X13&gt;Z13,1,0),IF(AA13&gt;AC13,1,0),IF(AD13&gt;AF13,1,0),IF(O14&gt;Q14,1,0),IF(R14&gt;T14,1,0),IF(U14&gt;W14,1,0),IF(X14&gt;Z14,1,0),IF(AA14&gt;AC14,1,0),IF(AD14&gt;AF14,1,0))</f>
        <v>4</v>
      </c>
      <c r="AH13" s="393">
        <f t="shared" ref="AH13" si="13">_xlfn.RANK.EQ(AI13,$AI$3:$AI$14)</f>
        <v>3</v>
      </c>
      <c r="AI13" s="389">
        <f t="shared" ref="AI13" si="14">1000*AG13+AM13</f>
        <v>4001.14</v>
      </c>
      <c r="AJ13" s="361">
        <f>R13+R14+U13+U14+X13+X14+AA13+AA14+AD13+AD14+O13+O14</f>
        <v>114</v>
      </c>
      <c r="AK13" s="361" t="s">
        <v>8</v>
      </c>
      <c r="AL13" s="361">
        <f>T13+T14+W13+W14+Z13+Z14+AC13+AC14+AF13+AF14+Q13+Q14</f>
        <v>100</v>
      </c>
      <c r="AM13" s="364">
        <f>AJ13/AL13</f>
        <v>1.1399999999999999</v>
      </c>
    </row>
    <row r="14" spans="1:39" ht="17.100000000000001" customHeight="1" thickBot="1" x14ac:dyDescent="0.3">
      <c r="B14" s="21"/>
      <c r="C14" s="21"/>
      <c r="D14" s="21"/>
      <c r="E14" s="21"/>
      <c r="F14" s="21"/>
      <c r="G14" s="103" t="str">
        <f>$B6</f>
        <v>Green Volley FM A</v>
      </c>
      <c r="H14" s="55">
        <v>17</v>
      </c>
      <c r="I14" s="55" t="s">
        <v>8</v>
      </c>
      <c r="J14" s="104">
        <v>18</v>
      </c>
      <c r="K14" s="105" t="str">
        <f>$B2</f>
        <v>BVO Hlučín A</v>
      </c>
      <c r="M14" s="269" t="s">
        <v>5</v>
      </c>
      <c r="N14" s="368"/>
      <c r="O14" s="149">
        <f>AF4</f>
        <v>8</v>
      </c>
      <c r="P14" s="150" t="s">
        <v>8</v>
      </c>
      <c r="Q14" s="151">
        <f>AD4</f>
        <v>10</v>
      </c>
      <c r="R14" s="149">
        <f>AF6</f>
        <v>7</v>
      </c>
      <c r="S14" s="150" t="s">
        <v>8</v>
      </c>
      <c r="T14" s="151">
        <f>AD6</f>
        <v>9</v>
      </c>
      <c r="U14" s="149">
        <f>AF8</f>
        <v>12</v>
      </c>
      <c r="V14" s="150" t="s">
        <v>8</v>
      </c>
      <c r="W14" s="151">
        <f>AD8</f>
        <v>16</v>
      </c>
      <c r="X14" s="149">
        <f>AF10</f>
        <v>18</v>
      </c>
      <c r="Y14" s="150" t="s">
        <v>8</v>
      </c>
      <c r="Z14" s="151">
        <f>AD10</f>
        <v>5</v>
      </c>
      <c r="AA14" s="149">
        <f>AF12</f>
        <v>18</v>
      </c>
      <c r="AB14" s="150" t="s">
        <v>8</v>
      </c>
      <c r="AC14" s="151">
        <f>AD12</f>
        <v>4</v>
      </c>
      <c r="AD14" s="414"/>
      <c r="AE14" s="415"/>
      <c r="AF14" s="416"/>
      <c r="AG14" s="370"/>
      <c r="AH14" s="394"/>
      <c r="AI14" s="390"/>
      <c r="AJ14" s="373"/>
      <c r="AK14" s="373"/>
      <c r="AL14" s="373"/>
      <c r="AM14" s="375"/>
    </row>
    <row r="15" spans="1:39" ht="17.100000000000001" customHeight="1" x14ac:dyDescent="0.2">
      <c r="B15" s="21"/>
      <c r="C15" s="21"/>
      <c r="D15" s="21"/>
      <c r="E15" s="21"/>
      <c r="F15" s="21"/>
      <c r="G15" s="103" t="str">
        <f>$B5</f>
        <v>Happy Sport Opava B</v>
      </c>
      <c r="H15" s="55">
        <v>18</v>
      </c>
      <c r="I15" s="55" t="s">
        <v>8</v>
      </c>
      <c r="J15" s="104">
        <v>12</v>
      </c>
      <c r="K15" s="105" t="str">
        <f>$B3</f>
        <v>BVO Hlučín B</v>
      </c>
    </row>
    <row r="16" spans="1:39" ht="17.100000000000001" customHeight="1" thickBot="1" x14ac:dyDescent="0.25">
      <c r="B16" s="21"/>
      <c r="C16" s="21"/>
      <c r="D16" s="21"/>
      <c r="E16" s="21"/>
      <c r="F16" s="21"/>
      <c r="G16" s="109" t="str">
        <f>$B4</f>
        <v>Happy Sport Opava A</v>
      </c>
      <c r="H16" s="64">
        <v>8</v>
      </c>
      <c r="I16" s="64" t="s">
        <v>8</v>
      </c>
      <c r="J16" s="110">
        <v>10</v>
      </c>
      <c r="K16" s="111" t="str">
        <f>$B7</f>
        <v>Green Volley FM B</v>
      </c>
    </row>
    <row r="17" spans="2:11" ht="17.100000000000001" customHeight="1" thickBot="1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17.100000000000001" customHeight="1" x14ac:dyDescent="0.2">
      <c r="B18" s="21"/>
      <c r="C18" s="21"/>
      <c r="D18" s="21"/>
      <c r="E18" s="21"/>
      <c r="F18" s="21"/>
      <c r="G18" s="98" t="str">
        <f>$B2</f>
        <v>BVO Hlučín A</v>
      </c>
      <c r="H18" s="51">
        <v>10</v>
      </c>
      <c r="I18" s="51" t="s">
        <v>8</v>
      </c>
      <c r="J18" s="99">
        <v>8</v>
      </c>
      <c r="K18" s="100" t="str">
        <f>$B7</f>
        <v>Green Volley FM B</v>
      </c>
    </row>
    <row r="19" spans="2:11" ht="17.100000000000001" customHeight="1" x14ac:dyDescent="0.2">
      <c r="B19" s="21"/>
      <c r="C19" s="21"/>
      <c r="D19" s="21"/>
      <c r="E19" s="21"/>
      <c r="F19" s="21"/>
      <c r="G19" s="103" t="str">
        <f>$B4</f>
        <v>Happy Sport Opava A</v>
      </c>
      <c r="H19" s="55">
        <v>9</v>
      </c>
      <c r="I19" s="55" t="s">
        <v>8</v>
      </c>
      <c r="J19" s="104">
        <v>12</v>
      </c>
      <c r="K19" s="105" t="str">
        <f>$B5</f>
        <v>Happy Sport Opava B</v>
      </c>
    </row>
    <row r="20" spans="2:11" ht="17.100000000000001" customHeight="1" x14ac:dyDescent="0.2">
      <c r="B20" s="21"/>
      <c r="C20" s="21"/>
      <c r="D20" s="21"/>
      <c r="E20" s="21"/>
      <c r="F20" s="21"/>
      <c r="G20" s="103" t="str">
        <f>$B3</f>
        <v>BVO Hlučín B</v>
      </c>
      <c r="H20" s="55">
        <v>17</v>
      </c>
      <c r="I20" s="55" t="s">
        <v>8</v>
      </c>
      <c r="J20" s="104">
        <v>10</v>
      </c>
      <c r="K20" s="105" t="str">
        <f>$B6</f>
        <v>Green Volley FM A</v>
      </c>
    </row>
    <row r="21" spans="2:11" ht="17.100000000000001" customHeight="1" x14ac:dyDescent="0.2">
      <c r="B21" s="21"/>
      <c r="C21" s="21"/>
      <c r="D21" s="21"/>
      <c r="E21" s="21"/>
      <c r="F21" s="21"/>
      <c r="G21" s="73" t="str">
        <f>$B7</f>
        <v>Green Volley FM B</v>
      </c>
      <c r="H21" s="55">
        <v>18</v>
      </c>
      <c r="I21" s="8" t="s">
        <v>8</v>
      </c>
      <c r="J21" s="104">
        <v>5</v>
      </c>
      <c r="K21" s="9" t="str">
        <f>$B5</f>
        <v>Happy Sport Opava B</v>
      </c>
    </row>
    <row r="22" spans="2:11" ht="17.100000000000001" customHeight="1" x14ac:dyDescent="0.2">
      <c r="B22" s="21"/>
      <c r="C22" s="21"/>
      <c r="D22" s="21"/>
      <c r="E22" s="21"/>
      <c r="F22" s="21"/>
      <c r="G22" s="73" t="str">
        <f>$B6</f>
        <v>Green Volley FM A</v>
      </c>
      <c r="H22" s="55">
        <v>12</v>
      </c>
      <c r="I22" s="8" t="s">
        <v>8</v>
      </c>
      <c r="J22" s="104">
        <v>18</v>
      </c>
      <c r="K22" s="9" t="str">
        <f>$B4</f>
        <v>Happy Sport Opava A</v>
      </c>
    </row>
    <row r="23" spans="2:11" ht="17.100000000000001" customHeight="1" x14ac:dyDescent="0.2">
      <c r="B23" s="21"/>
      <c r="C23" s="21"/>
      <c r="D23" s="21"/>
      <c r="E23" s="21"/>
      <c r="F23" s="21"/>
      <c r="G23" s="73" t="str">
        <f>$B2</f>
        <v>BVO Hlučín A</v>
      </c>
      <c r="H23" s="55">
        <v>16</v>
      </c>
      <c r="I23" s="8" t="s">
        <v>8</v>
      </c>
      <c r="J23" s="104">
        <v>8</v>
      </c>
      <c r="K23" s="9" t="str">
        <f>$B3</f>
        <v>BVO Hlučín B</v>
      </c>
    </row>
    <row r="24" spans="2:11" ht="17.100000000000001" customHeight="1" x14ac:dyDescent="0.2">
      <c r="B24" s="21"/>
      <c r="C24" s="21"/>
      <c r="D24" s="21"/>
      <c r="E24" s="21"/>
      <c r="F24" s="21"/>
      <c r="G24" s="103" t="str">
        <f>$B5</f>
        <v>Happy Sport Opava B</v>
      </c>
      <c r="H24" s="55">
        <v>13</v>
      </c>
      <c r="I24" s="55" t="s">
        <v>8</v>
      </c>
      <c r="J24" s="104">
        <v>10</v>
      </c>
      <c r="K24" s="105" t="str">
        <f>$B6</f>
        <v>Green Volley FM A</v>
      </c>
    </row>
    <row r="25" spans="2:11" ht="17.100000000000001" customHeight="1" x14ac:dyDescent="0.25">
      <c r="B25" s="21"/>
      <c r="C25" s="21"/>
      <c r="D25" s="21"/>
      <c r="E25" s="21"/>
      <c r="F25" s="21"/>
      <c r="G25" s="103" t="str">
        <f>$B3</f>
        <v>BVO Hlučín B</v>
      </c>
      <c r="H25" s="55">
        <v>9</v>
      </c>
      <c r="I25" s="55" t="s">
        <v>8</v>
      </c>
      <c r="J25" s="104">
        <v>7</v>
      </c>
      <c r="K25" s="105" t="str">
        <f>$B7</f>
        <v>Green Volley FM B</v>
      </c>
    </row>
    <row r="26" spans="2:11" ht="17.100000000000001" customHeight="1" x14ac:dyDescent="0.25">
      <c r="B26" s="21"/>
      <c r="C26" s="21"/>
      <c r="D26" s="21"/>
      <c r="E26" s="21"/>
      <c r="F26" s="21"/>
      <c r="G26" s="103" t="str">
        <f>$B4</f>
        <v>Happy Sport Opava A</v>
      </c>
      <c r="H26" s="55">
        <v>11</v>
      </c>
      <c r="I26" s="55" t="s">
        <v>8</v>
      </c>
      <c r="J26" s="104">
        <v>12</v>
      </c>
      <c r="K26" s="105" t="str">
        <f>$B2</f>
        <v>BVO Hlučín A</v>
      </c>
    </row>
    <row r="27" spans="2:11" ht="17.100000000000001" customHeight="1" x14ac:dyDescent="0.25">
      <c r="B27" s="21"/>
      <c r="C27" s="21"/>
      <c r="D27" s="21"/>
      <c r="E27" s="21"/>
      <c r="F27" s="21"/>
      <c r="G27" s="73" t="str">
        <f>$B7</f>
        <v>Green Volley FM B</v>
      </c>
      <c r="H27" s="55">
        <v>18</v>
      </c>
      <c r="I27" s="8" t="s">
        <v>8</v>
      </c>
      <c r="J27" s="104">
        <v>4</v>
      </c>
      <c r="K27" s="9" t="str">
        <f>$B6</f>
        <v>Green Volley FM A</v>
      </c>
    </row>
    <row r="28" spans="2:11" ht="17.100000000000001" customHeight="1" x14ac:dyDescent="0.25">
      <c r="B28" s="21"/>
      <c r="C28" s="21"/>
      <c r="D28" s="21"/>
      <c r="E28" s="21"/>
      <c r="F28" s="21"/>
      <c r="G28" s="73" t="str">
        <f>$B2</f>
        <v>BVO Hlučín A</v>
      </c>
      <c r="H28" s="55">
        <v>19</v>
      </c>
      <c r="I28" s="8" t="s">
        <v>8</v>
      </c>
      <c r="J28" s="104">
        <v>14</v>
      </c>
      <c r="K28" s="9" t="str">
        <f>$B5</f>
        <v>Happy Sport Opava B</v>
      </c>
    </row>
    <row r="29" spans="2:11" ht="17.100000000000001" customHeight="1" x14ac:dyDescent="0.25">
      <c r="B29" s="21"/>
      <c r="C29" s="21"/>
      <c r="D29" s="21"/>
      <c r="E29" s="21"/>
      <c r="F29" s="21"/>
      <c r="G29" s="73" t="str">
        <f>$B3</f>
        <v>BVO Hlučín B</v>
      </c>
      <c r="H29" s="55">
        <v>8</v>
      </c>
      <c r="I29" s="8" t="s">
        <v>8</v>
      </c>
      <c r="J29" s="104">
        <v>11</v>
      </c>
      <c r="K29" s="9" t="str">
        <f>$B4</f>
        <v>Happy Sport Opava A</v>
      </c>
    </row>
    <row r="30" spans="2:11" ht="17.100000000000001" customHeight="1" x14ac:dyDescent="0.25">
      <c r="B30" s="21"/>
      <c r="C30" s="21"/>
      <c r="D30" s="21"/>
      <c r="E30" s="21"/>
      <c r="F30" s="21"/>
      <c r="G30" s="103" t="str">
        <f>$B6</f>
        <v>Green Volley FM A</v>
      </c>
      <c r="H30" s="55">
        <v>10</v>
      </c>
      <c r="I30" s="55" t="s">
        <v>8</v>
      </c>
      <c r="J30" s="104">
        <v>14</v>
      </c>
      <c r="K30" s="105" t="str">
        <f>$B2</f>
        <v>BVO Hlučín A</v>
      </c>
    </row>
    <row r="31" spans="2:11" ht="17.100000000000001" customHeight="1" x14ac:dyDescent="0.25">
      <c r="B31" s="21"/>
      <c r="C31" s="21"/>
      <c r="D31" s="21"/>
      <c r="E31" s="21"/>
      <c r="F31" s="21"/>
      <c r="G31" s="103" t="str">
        <f>$B5</f>
        <v>Happy Sport Opava B</v>
      </c>
      <c r="H31" s="55">
        <v>9</v>
      </c>
      <c r="I31" s="55" t="s">
        <v>8</v>
      </c>
      <c r="J31" s="104">
        <v>12</v>
      </c>
      <c r="K31" s="105" t="str">
        <f>$B3</f>
        <v>BVO Hlučín B</v>
      </c>
    </row>
    <row r="32" spans="2:11" ht="17.100000000000001" customHeight="1" thickBot="1" x14ac:dyDescent="0.3">
      <c r="B32" s="21"/>
      <c r="C32" s="21"/>
      <c r="D32" s="21"/>
      <c r="E32" s="21"/>
      <c r="F32" s="21"/>
      <c r="G32" s="109" t="str">
        <f>$B4</f>
        <v>Happy Sport Opava A</v>
      </c>
      <c r="H32" s="64">
        <v>16</v>
      </c>
      <c r="I32" s="64" t="s">
        <v>8</v>
      </c>
      <c r="J32" s="110">
        <v>12</v>
      </c>
      <c r="K32" s="111" t="str">
        <f>$B7</f>
        <v>Green Volley FM B</v>
      </c>
    </row>
  </sheetData>
  <mergeCells count="78">
    <mergeCell ref="O3:Q4"/>
    <mergeCell ref="AD13:AF14"/>
    <mergeCell ref="AA11:AC12"/>
    <mergeCell ref="X9:Z10"/>
    <mergeCell ref="U7:W8"/>
    <mergeCell ref="R5:T6"/>
    <mergeCell ref="A1:K1"/>
    <mergeCell ref="M1:N2"/>
    <mergeCell ref="O1:Q1"/>
    <mergeCell ref="R1:T1"/>
    <mergeCell ref="U1:W1"/>
    <mergeCell ref="AJ1:AM2"/>
    <mergeCell ref="O2:Q2"/>
    <mergeCell ref="R2:T2"/>
    <mergeCell ref="U2:W2"/>
    <mergeCell ref="X2:Z2"/>
    <mergeCell ref="AA2:AC2"/>
    <mergeCell ref="AD2:AF2"/>
    <mergeCell ref="X1:Z1"/>
    <mergeCell ref="AA1:AC1"/>
    <mergeCell ref="AD1:AF1"/>
    <mergeCell ref="AG1:AG2"/>
    <mergeCell ref="AH1:AH2"/>
    <mergeCell ref="AI1:AI2"/>
    <mergeCell ref="AK3:AK4"/>
    <mergeCell ref="AL3:AL4"/>
    <mergeCell ref="AM3:AM4"/>
    <mergeCell ref="M5:M6"/>
    <mergeCell ref="N5:N6"/>
    <mergeCell ref="AG5:AG6"/>
    <mergeCell ref="AH5:AH6"/>
    <mergeCell ref="AJ5:AJ6"/>
    <mergeCell ref="AK5:AK6"/>
    <mergeCell ref="AL5:AL6"/>
    <mergeCell ref="AM5:AM6"/>
    <mergeCell ref="M3:M4"/>
    <mergeCell ref="N3:N4"/>
    <mergeCell ref="AG3:AG4"/>
    <mergeCell ref="AH3:AH4"/>
    <mergeCell ref="AJ3:AJ4"/>
    <mergeCell ref="AK7:AK8"/>
    <mergeCell ref="AL7:AL8"/>
    <mergeCell ref="AM7:AM8"/>
    <mergeCell ref="M9:M10"/>
    <mergeCell ref="N9:N10"/>
    <mergeCell ref="AG9:AG10"/>
    <mergeCell ref="AH9:AH10"/>
    <mergeCell ref="AJ9:AJ10"/>
    <mergeCell ref="AK9:AK10"/>
    <mergeCell ref="AL9:AL10"/>
    <mergeCell ref="AM9:AM10"/>
    <mergeCell ref="M7:M8"/>
    <mergeCell ref="N7:N8"/>
    <mergeCell ref="AG7:AG8"/>
    <mergeCell ref="AH7:AH8"/>
    <mergeCell ref="AJ7:AJ8"/>
    <mergeCell ref="AK11:AK12"/>
    <mergeCell ref="AL11:AL12"/>
    <mergeCell ref="AM11:AM12"/>
    <mergeCell ref="M13:M14"/>
    <mergeCell ref="N13:N14"/>
    <mergeCell ref="AG13:AG14"/>
    <mergeCell ref="AH13:AH14"/>
    <mergeCell ref="AJ13:AJ14"/>
    <mergeCell ref="AK13:AK14"/>
    <mergeCell ref="AL13:AL14"/>
    <mergeCell ref="AM13:AM14"/>
    <mergeCell ref="M11:M12"/>
    <mergeCell ref="N11:N12"/>
    <mergeCell ref="AG11:AG12"/>
    <mergeCell ref="AH11:AH12"/>
    <mergeCell ref="AJ11:AJ12"/>
    <mergeCell ref="AI13:AI14"/>
    <mergeCell ref="AI3:AI4"/>
    <mergeCell ref="AI5:AI6"/>
    <mergeCell ref="AI7:AI8"/>
    <mergeCell ref="AI9:AI10"/>
    <mergeCell ref="AI11:AI12"/>
  </mergeCells>
  <printOptions horizontalCentered="1"/>
  <pageMargins left="0.23622047244094491" right="0.23622047244094491" top="0.22" bottom="0.11811023622047245" header="0.27559055118110237" footer="0.11811023622047245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11"/>
  <sheetViews>
    <sheetView topLeftCell="F1" zoomScaleNormal="100" workbookViewId="0">
      <selection activeCell="AE18" sqref="AE18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54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46</v>
      </c>
      <c r="C2" s="21"/>
      <c r="D2" s="21"/>
      <c r="E2" s="21"/>
      <c r="G2" s="262" t="str">
        <f>$B3</f>
        <v>VK Raškovice A Chlapci</v>
      </c>
      <c r="H2" s="51">
        <v>11</v>
      </c>
      <c r="I2" s="231" t="s">
        <v>8</v>
      </c>
      <c r="J2" s="99">
        <v>12</v>
      </c>
      <c r="K2" s="232" t="str">
        <f>$B6</f>
        <v>Happy Sport Opava A Dívky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BVO Hlučín A</v>
      </c>
      <c r="Y2" s="267"/>
      <c r="Z2" s="268"/>
      <c r="AA2" s="269" t="str">
        <f>W4</f>
        <v>VK Raškovice A Chlapci</v>
      </c>
      <c r="AB2" s="267"/>
      <c r="AC2" s="268"/>
      <c r="AD2" s="269" t="str">
        <f>W5</f>
        <v>Happy Sport Opava A Chlapci</v>
      </c>
      <c r="AE2" s="267"/>
      <c r="AF2" s="268"/>
      <c r="AG2" s="269" t="str">
        <f>W6</f>
        <v>VK Raškovice A Dívky</v>
      </c>
      <c r="AH2" s="267"/>
      <c r="AI2" s="268"/>
      <c r="AJ2" s="269" t="str">
        <f>W7</f>
        <v>Happy Sport Opava A Dívky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240" t="s">
        <v>1</v>
      </c>
      <c r="B3" s="54" t="s">
        <v>57</v>
      </c>
      <c r="C3" s="21"/>
      <c r="D3" s="21"/>
      <c r="E3" s="21"/>
      <c r="G3" s="103" t="str">
        <f>$B4</f>
        <v>Happy Sport Opava A Chlapci</v>
      </c>
      <c r="H3" s="55">
        <v>25</v>
      </c>
      <c r="I3" s="55" t="s">
        <v>8</v>
      </c>
      <c r="J3" s="104">
        <v>5</v>
      </c>
      <c r="K3" s="105" t="str">
        <f>$B5</f>
        <v>VK Raškovice A Dívky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'Modrá A'!$B$2</f>
        <v>BVO Hlučín A</v>
      </c>
      <c r="X3" s="320"/>
      <c r="Y3" s="321"/>
      <c r="Z3" s="322"/>
      <c r="AA3" s="251">
        <f>'Modrá A'!$H$5</f>
        <v>10</v>
      </c>
      <c r="AB3" s="237" t="s">
        <v>8</v>
      </c>
      <c r="AC3" s="17">
        <f>'Modrá A'!$J$5</f>
        <v>17</v>
      </c>
      <c r="AD3" s="251">
        <f>'Modrá A'!$J$6</f>
        <v>6</v>
      </c>
      <c r="AE3" s="237" t="s">
        <v>8</v>
      </c>
      <c r="AF3" s="17">
        <f>'Modrá A'!$H$6</f>
        <v>17</v>
      </c>
      <c r="AG3" s="251">
        <f>'Modrá A'!$H$8</f>
        <v>12</v>
      </c>
      <c r="AH3" s="237" t="s">
        <v>8</v>
      </c>
      <c r="AI3" s="17">
        <f>'Modrá A'!$J$8</f>
        <v>13</v>
      </c>
      <c r="AJ3" s="251">
        <f>'Modrá A'!$J$11</f>
        <v>5</v>
      </c>
      <c r="AK3" s="237" t="s">
        <v>8</v>
      </c>
      <c r="AL3" s="17">
        <f>'Modrá A'!$H$11</f>
        <v>11</v>
      </c>
      <c r="AM3" s="126">
        <f>SUM(IF(X3&gt;Z3,1,0),IF(AA3&gt;AC3,1,0),IF(AD3&gt;AF3,1,0),IF(AG3&gt;AI3,1,0),IF(AJ3&gt;AL3,1,0))</f>
        <v>0</v>
      </c>
      <c r="AN3" s="242">
        <f>_xlfn.RANK.EQ(AO3,$AO$3:$AO$7)</f>
        <v>5</v>
      </c>
      <c r="AO3" s="19">
        <f>1000*AM3+AS3</f>
        <v>0.56896551724137934</v>
      </c>
      <c r="AP3" s="237">
        <f>X3+AA3+AD3+AG3+AJ3</f>
        <v>33</v>
      </c>
      <c r="AQ3" s="237" t="s">
        <v>8</v>
      </c>
      <c r="AR3" s="237">
        <f>AC3+AF3+AI3+AL3+Z3</f>
        <v>58</v>
      </c>
      <c r="AS3" s="244">
        <f>AP3/AR3</f>
        <v>0.56896551724137934</v>
      </c>
    </row>
    <row r="4" spans="1:45" ht="20.100000000000001" customHeight="1" x14ac:dyDescent="0.15">
      <c r="A4" s="240" t="s">
        <v>2</v>
      </c>
      <c r="B4" s="54" t="s">
        <v>55</v>
      </c>
      <c r="C4" s="21"/>
      <c r="D4" s="21"/>
      <c r="E4" s="21"/>
      <c r="G4" s="103" t="str">
        <f>$B6</f>
        <v>Happy Sport Opava A Dívky</v>
      </c>
      <c r="H4" s="55">
        <v>5</v>
      </c>
      <c r="I4" s="55" t="s">
        <v>8</v>
      </c>
      <c r="J4" s="104">
        <v>14</v>
      </c>
      <c r="K4" s="105" t="str">
        <f>$B4</f>
        <v>Happy Sport Opava A Chlapci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'Modrá A'!$B$3</f>
        <v>VK Raškovice A Chlapci</v>
      </c>
      <c r="X4" s="34">
        <f>AC3</f>
        <v>17</v>
      </c>
      <c r="Y4" s="35" t="s">
        <v>8</v>
      </c>
      <c r="Z4" s="36">
        <f>AA3</f>
        <v>10</v>
      </c>
      <c r="AA4" s="323"/>
      <c r="AB4" s="324"/>
      <c r="AC4" s="325"/>
      <c r="AD4" s="29">
        <f>'Modrá A'!$H$9</f>
        <v>3</v>
      </c>
      <c r="AE4" s="256" t="s">
        <v>8</v>
      </c>
      <c r="AF4" s="31">
        <f>'Modrá A'!$J$9</f>
        <v>23</v>
      </c>
      <c r="AG4" s="29">
        <f>'Modrá A'!$J$10</f>
        <v>15</v>
      </c>
      <c r="AH4" s="256" t="s">
        <v>8</v>
      </c>
      <c r="AI4" s="31">
        <f>'Modrá A'!$H$10</f>
        <v>14</v>
      </c>
      <c r="AJ4" s="29">
        <f>'Modrá A'!$H$2</f>
        <v>11</v>
      </c>
      <c r="AK4" s="256" t="s">
        <v>8</v>
      </c>
      <c r="AL4" s="31">
        <f>'Modrá A'!$J$2</f>
        <v>12</v>
      </c>
      <c r="AM4" s="62">
        <f t="shared" ref="AM4:AM7" si="0">SUM(IF(X4&gt;Z4,1,0),IF(AA4&gt;AC4,1,0),IF(AD4&gt;AF4,1,0),IF(AG4&gt;AI4,1,0),IF(AJ4&gt;AL4,1,0))</f>
        <v>2</v>
      </c>
      <c r="AN4" s="242">
        <f t="shared" ref="AN4:AN7" si="1">_xlfn.RANK.EQ(AO4,$AO$3:$AO$7)</f>
        <v>3</v>
      </c>
      <c r="AO4" s="19">
        <f t="shared" ref="AO4:AO7" si="2">1000*AM4+AS4</f>
        <v>2000.7796610169491</v>
      </c>
      <c r="AP4" s="256">
        <f t="shared" ref="AP4:AP7" si="3">X4+AA4+AD4+AG4+AJ4</f>
        <v>46</v>
      </c>
      <c r="AQ4" s="256" t="s">
        <v>8</v>
      </c>
      <c r="AR4" s="256">
        <f t="shared" ref="AR4:AR7" si="4">AC4+AF4+AI4+AL4+Z4</f>
        <v>59</v>
      </c>
      <c r="AS4" s="257">
        <f t="shared" ref="AS4:AS7" si="5">AP4/AR4</f>
        <v>0.77966101694915257</v>
      </c>
    </row>
    <row r="5" spans="1:45" ht="20.100000000000001" customHeight="1" x14ac:dyDescent="0.3">
      <c r="A5" s="240" t="s">
        <v>3</v>
      </c>
      <c r="B5" s="54" t="s">
        <v>56</v>
      </c>
      <c r="C5" s="21"/>
      <c r="D5" s="21"/>
      <c r="E5" s="21"/>
      <c r="G5" s="73" t="str">
        <f>$B2</f>
        <v>BVO Hlučín A</v>
      </c>
      <c r="H5" s="55">
        <v>10</v>
      </c>
      <c r="I5" s="8" t="s">
        <v>8</v>
      </c>
      <c r="J5" s="104">
        <v>17</v>
      </c>
      <c r="K5" s="241" t="str">
        <f>$B3</f>
        <v>VK Raškovice A Chlapci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'Modrá A'!$B$4</f>
        <v>Happy Sport Opava A Chlapci</v>
      </c>
      <c r="X5" s="34">
        <f>AF3</f>
        <v>17</v>
      </c>
      <c r="Y5" s="35" t="s">
        <v>8</v>
      </c>
      <c r="Z5" s="36">
        <f>AD3</f>
        <v>6</v>
      </c>
      <c r="AA5" s="34">
        <f>AF4</f>
        <v>23</v>
      </c>
      <c r="AB5" s="35" t="s">
        <v>8</v>
      </c>
      <c r="AC5" s="36">
        <f>AD4</f>
        <v>3</v>
      </c>
      <c r="AD5" s="323"/>
      <c r="AE5" s="324"/>
      <c r="AF5" s="325"/>
      <c r="AG5" s="29">
        <f>'Modrá A'!$H$3</f>
        <v>25</v>
      </c>
      <c r="AH5" s="256" t="s">
        <v>8</v>
      </c>
      <c r="AI5" s="31">
        <f>'Modrá A'!$J$3</f>
        <v>5</v>
      </c>
      <c r="AJ5" s="29">
        <f>'Modrá A'!$J$4</f>
        <v>14</v>
      </c>
      <c r="AK5" s="256" t="s">
        <v>8</v>
      </c>
      <c r="AL5" s="31">
        <f>'Modrá A'!$H$4</f>
        <v>5</v>
      </c>
      <c r="AM5" s="62">
        <f t="shared" si="0"/>
        <v>4</v>
      </c>
      <c r="AN5" s="242">
        <f t="shared" si="1"/>
        <v>1</v>
      </c>
      <c r="AO5" s="19">
        <f t="shared" si="2"/>
        <v>4004.1578947368421</v>
      </c>
      <c r="AP5" s="256">
        <f t="shared" si="3"/>
        <v>79</v>
      </c>
      <c r="AQ5" s="256" t="s">
        <v>8</v>
      </c>
      <c r="AR5" s="256">
        <f t="shared" si="4"/>
        <v>19</v>
      </c>
      <c r="AS5" s="257">
        <f t="shared" si="5"/>
        <v>4.1578947368421053</v>
      </c>
    </row>
    <row r="6" spans="1:45" ht="20.100000000000001" customHeight="1" thickBot="1" x14ac:dyDescent="0.35">
      <c r="A6" s="235" t="s">
        <v>4</v>
      </c>
      <c r="B6" s="61" t="s">
        <v>58</v>
      </c>
      <c r="C6" s="21"/>
      <c r="D6" s="21"/>
      <c r="E6" s="21"/>
      <c r="G6" s="103" t="str">
        <f>$B4</f>
        <v>Happy Sport Opava A Chlapci</v>
      </c>
      <c r="H6" s="55">
        <v>17</v>
      </c>
      <c r="I6" s="55" t="s">
        <v>8</v>
      </c>
      <c r="J6" s="104">
        <v>6</v>
      </c>
      <c r="K6" s="105" t="str">
        <f>$B2</f>
        <v>BVO Hlučín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'Modrá A'!$B$5</f>
        <v>VK Raškovice A Dívky</v>
      </c>
      <c r="X6" s="34">
        <f>AI3</f>
        <v>13</v>
      </c>
      <c r="Y6" s="35" t="s">
        <v>8</v>
      </c>
      <c r="Z6" s="36">
        <f>AG3</f>
        <v>12</v>
      </c>
      <c r="AA6" s="34">
        <f>AI4</f>
        <v>14</v>
      </c>
      <c r="AB6" s="35" t="s">
        <v>8</v>
      </c>
      <c r="AC6" s="36">
        <f>AG4</f>
        <v>15</v>
      </c>
      <c r="AD6" s="34">
        <f>AI5</f>
        <v>5</v>
      </c>
      <c r="AE6" s="35" t="s">
        <v>8</v>
      </c>
      <c r="AF6" s="36">
        <f>AG5</f>
        <v>25</v>
      </c>
      <c r="AG6" s="323"/>
      <c r="AH6" s="324"/>
      <c r="AI6" s="325"/>
      <c r="AJ6" s="29">
        <f>'Modrá A'!$H$7</f>
        <v>10</v>
      </c>
      <c r="AK6" s="256" t="s">
        <v>8</v>
      </c>
      <c r="AL6" s="31">
        <f>'Modrá A'!$J$7</f>
        <v>17</v>
      </c>
      <c r="AM6" s="62">
        <f t="shared" si="0"/>
        <v>1</v>
      </c>
      <c r="AN6" s="242">
        <f t="shared" si="1"/>
        <v>4</v>
      </c>
      <c r="AO6" s="19">
        <f t="shared" si="2"/>
        <v>1000.6086956521739</v>
      </c>
      <c r="AP6" s="256">
        <f t="shared" si="3"/>
        <v>42</v>
      </c>
      <c r="AQ6" s="256" t="s">
        <v>8</v>
      </c>
      <c r="AR6" s="256">
        <f t="shared" si="4"/>
        <v>69</v>
      </c>
      <c r="AS6" s="257">
        <f t="shared" si="5"/>
        <v>0.60869565217391308</v>
      </c>
    </row>
    <row r="7" spans="1:45" ht="20.100000000000001" customHeight="1" thickBot="1" x14ac:dyDescent="0.2">
      <c r="G7" s="103" t="str">
        <f>$B5</f>
        <v>VK Raškovice A Dívky</v>
      </c>
      <c r="H7" s="55">
        <v>10</v>
      </c>
      <c r="I7" s="55" t="s">
        <v>8</v>
      </c>
      <c r="J7" s="104">
        <v>17</v>
      </c>
      <c r="K7" s="105" t="str">
        <f>$B6</f>
        <v>Happy Sport Opava A Dívky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'Modrá A'!$B$6</f>
        <v>Happy Sport Opava A Dívky</v>
      </c>
      <c r="X7" s="39">
        <f>AL3</f>
        <v>11</v>
      </c>
      <c r="Y7" s="40" t="s">
        <v>8</v>
      </c>
      <c r="Z7" s="41">
        <f>AJ3</f>
        <v>5</v>
      </c>
      <c r="AA7" s="39">
        <f>AL4</f>
        <v>12</v>
      </c>
      <c r="AB7" s="40" t="s">
        <v>8</v>
      </c>
      <c r="AC7" s="41">
        <f>AJ4</f>
        <v>11</v>
      </c>
      <c r="AD7" s="39">
        <f>AL5</f>
        <v>5</v>
      </c>
      <c r="AE7" s="40" t="s">
        <v>8</v>
      </c>
      <c r="AF7" s="41">
        <f>AJ5</f>
        <v>14</v>
      </c>
      <c r="AG7" s="39">
        <f>AL6</f>
        <v>17</v>
      </c>
      <c r="AH7" s="40" t="s">
        <v>8</v>
      </c>
      <c r="AI7" s="41">
        <f>AJ6</f>
        <v>10</v>
      </c>
      <c r="AJ7" s="326"/>
      <c r="AK7" s="327"/>
      <c r="AL7" s="328"/>
      <c r="AM7" s="95">
        <f t="shared" si="0"/>
        <v>3</v>
      </c>
      <c r="AN7" s="249">
        <f t="shared" si="1"/>
        <v>2</v>
      </c>
      <c r="AO7" s="19">
        <f t="shared" si="2"/>
        <v>3001.125</v>
      </c>
      <c r="AP7" s="259">
        <f t="shared" si="3"/>
        <v>45</v>
      </c>
      <c r="AQ7" s="259" t="s">
        <v>8</v>
      </c>
      <c r="AR7" s="259">
        <f t="shared" si="4"/>
        <v>40</v>
      </c>
      <c r="AS7" s="260">
        <f t="shared" si="5"/>
        <v>1.125</v>
      </c>
    </row>
    <row r="8" spans="1:45" ht="20.100000000000001" customHeight="1" x14ac:dyDescent="0.15">
      <c r="G8" s="73" t="str">
        <f>$B2</f>
        <v>BVO Hlučín A</v>
      </c>
      <c r="H8" s="55">
        <v>12</v>
      </c>
      <c r="I8" s="8" t="s">
        <v>8</v>
      </c>
      <c r="J8" s="104">
        <v>13</v>
      </c>
      <c r="K8" s="241" t="str">
        <f>$B5</f>
        <v>VK Raškovice A Dívky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VK Raškovice A Chlapci</v>
      </c>
      <c r="H9" s="55">
        <v>3</v>
      </c>
      <c r="I9" s="8" t="s">
        <v>8</v>
      </c>
      <c r="J9" s="55">
        <v>23</v>
      </c>
      <c r="K9" s="241" t="str">
        <f>$B4</f>
        <v>Happy Sport Opava A Chlapci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VK Raškovice A Dívky</v>
      </c>
      <c r="H10" s="55">
        <v>14</v>
      </c>
      <c r="I10" s="55" t="s">
        <v>8</v>
      </c>
      <c r="J10" s="55">
        <v>15</v>
      </c>
      <c r="K10" s="105" t="str">
        <f>$B3</f>
        <v>VK Raškovice A Chlapci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Happy Sport Opava A Dívky</v>
      </c>
      <c r="H11" s="64">
        <v>11</v>
      </c>
      <c r="I11" s="64" t="s">
        <v>8</v>
      </c>
      <c r="J11" s="64">
        <v>5</v>
      </c>
      <c r="K11" s="111" t="str">
        <f>$B2</f>
        <v>BVO Hlučín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"/>
  <sheetViews>
    <sheetView topLeftCell="F1" zoomScaleNormal="100" workbookViewId="0">
      <selection activeCell="J11" sqref="J11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59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60</v>
      </c>
      <c r="C2" s="21"/>
      <c r="D2" s="21"/>
      <c r="E2" s="21"/>
      <c r="F2" s="4"/>
      <c r="G2" s="230" t="str">
        <f>$B2</f>
        <v>Happy Sport Opava B Chlapci</v>
      </c>
      <c r="H2" s="51">
        <v>15</v>
      </c>
      <c r="I2" s="231" t="s">
        <v>8</v>
      </c>
      <c r="J2" s="51">
        <v>7</v>
      </c>
      <c r="K2" s="232" t="str">
        <f>$B5</f>
        <v>VK Polanka A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Happy Sport Opava B Chlapci</v>
      </c>
      <c r="Y2" s="267"/>
      <c r="Z2" s="268"/>
      <c r="AA2" s="269" t="str">
        <f>W4</f>
        <v>Happy Sport Opava B Dívky</v>
      </c>
      <c r="AB2" s="267"/>
      <c r="AC2" s="268"/>
      <c r="AD2" s="269" t="str">
        <f>W5</f>
        <v>TJ Frenštát A</v>
      </c>
      <c r="AE2" s="267"/>
      <c r="AF2" s="268"/>
      <c r="AG2" s="269" t="str">
        <f>W6</f>
        <v>VK Polanka A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5">
      <c r="A3" s="240" t="s">
        <v>1</v>
      </c>
      <c r="B3" s="54" t="s">
        <v>61</v>
      </c>
      <c r="C3" s="21"/>
      <c r="D3" s="21"/>
      <c r="E3" s="21"/>
      <c r="F3" s="4"/>
      <c r="G3" s="240" t="str">
        <f>$B3</f>
        <v>Happy Sport Opava B Dívky</v>
      </c>
      <c r="H3" s="55">
        <v>14</v>
      </c>
      <c r="I3" s="8" t="s">
        <v>8</v>
      </c>
      <c r="J3" s="55">
        <v>11</v>
      </c>
      <c r="K3" s="241" t="str">
        <f>$B4</f>
        <v>TJ Frenštát A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'Modrá B'!$B$2</f>
        <v>Happy Sport Opava B Chlapci</v>
      </c>
      <c r="X3" s="300"/>
      <c r="Y3" s="301"/>
      <c r="Z3" s="302"/>
      <c r="AA3" s="251">
        <f>'Modrá B'!$H$6</f>
        <v>15</v>
      </c>
      <c r="AB3" s="237" t="s">
        <v>8</v>
      </c>
      <c r="AC3" s="17">
        <f>'Modrá B'!$J$6</f>
        <v>10</v>
      </c>
      <c r="AD3" s="251">
        <f>'Modrá B'!$H$4</f>
        <v>17</v>
      </c>
      <c r="AE3" s="237" t="s">
        <v>8</v>
      </c>
      <c r="AF3" s="17">
        <f>'Modrá B'!$J$4</f>
        <v>8</v>
      </c>
      <c r="AG3" s="251">
        <f>'Modrá B'!$H$2</f>
        <v>15</v>
      </c>
      <c r="AH3" s="237" t="s">
        <v>8</v>
      </c>
      <c r="AI3" s="17">
        <f>'Modrá B'!$J$2</f>
        <v>7</v>
      </c>
      <c r="AJ3" s="253">
        <f>SUM(IF(X3&gt;Z3,1,0),IF(AA3&gt;AC3,1,0),IF(AD3&gt;AF3,1,0),IF(AG3&gt;AI3,1,0))</f>
        <v>3</v>
      </c>
      <c r="AK3" s="56">
        <f>_xlfn.RANK.EQ(AL3,$AL$3:$AL$6)</f>
        <v>1</v>
      </c>
      <c r="AL3" s="57">
        <f>1000*AJ3+AP3</f>
        <v>3001.88</v>
      </c>
      <c r="AM3" s="237">
        <f>X3+AA3+AD3+AG3</f>
        <v>47</v>
      </c>
      <c r="AN3" s="237" t="s">
        <v>8</v>
      </c>
      <c r="AO3" s="237">
        <f>Z3+AC3+AF3+AI3</f>
        <v>25</v>
      </c>
      <c r="AP3" s="244">
        <f>AM3/AO3</f>
        <v>1.88</v>
      </c>
    </row>
    <row r="4" spans="1:42" ht="20.100000000000001" customHeight="1" x14ac:dyDescent="0.25">
      <c r="A4" s="240" t="s">
        <v>2</v>
      </c>
      <c r="B4" s="54" t="s">
        <v>35</v>
      </c>
      <c r="C4" s="21"/>
      <c r="D4" s="21"/>
      <c r="E4" s="21"/>
      <c r="F4" s="49"/>
      <c r="G4" s="240" t="str">
        <f>$B2</f>
        <v>Happy Sport Opava B Chlapci</v>
      </c>
      <c r="H4" s="55">
        <v>17</v>
      </c>
      <c r="I4" s="8" t="s">
        <v>8</v>
      </c>
      <c r="J4" s="55">
        <v>8</v>
      </c>
      <c r="K4" s="241" t="str">
        <f>$B4</f>
        <v>TJ Frenštát A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'Modrá B'!$B$3</f>
        <v>Happy Sport Opava B Dívky</v>
      </c>
      <c r="X4" s="34">
        <f>AC3</f>
        <v>10</v>
      </c>
      <c r="Y4" s="35" t="s">
        <v>8</v>
      </c>
      <c r="Z4" s="36">
        <f>AA3</f>
        <v>15</v>
      </c>
      <c r="AA4" s="303"/>
      <c r="AB4" s="304"/>
      <c r="AC4" s="305"/>
      <c r="AD4" s="29">
        <f>'Modrá B'!$H$3</f>
        <v>14</v>
      </c>
      <c r="AE4" s="256" t="s">
        <v>8</v>
      </c>
      <c r="AF4" s="31">
        <f>'Modrá B'!$J$3</f>
        <v>11</v>
      </c>
      <c r="AG4" s="29">
        <f>'Modrá B'!$H$5</f>
        <v>12</v>
      </c>
      <c r="AH4" s="256" t="s">
        <v>8</v>
      </c>
      <c r="AI4" s="31">
        <f>'Modrá B'!$J$5</f>
        <v>11</v>
      </c>
      <c r="AJ4" s="258">
        <f t="shared" ref="AJ4:AJ6" si="0">SUM(IF(X4&gt;Z4,1,0),IF(AA4&gt;AC4,1,0),IF(AD4&gt;AF4,1,0),IF(AG4&gt;AI4,1,0))</f>
        <v>2</v>
      </c>
      <c r="AK4" s="59">
        <f t="shared" ref="AK4:AK6" si="1">_xlfn.RANK.EQ(AL4,$AL$3:$AL$6)</f>
        <v>2</v>
      </c>
      <c r="AL4" s="57">
        <f t="shared" ref="AL4:AL6" si="2">1000*AJ4+AP4</f>
        <v>2000.9729729729729</v>
      </c>
      <c r="AM4" s="256">
        <f t="shared" ref="AM4:AM6" si="3">X4+AA4+AD4+AG4</f>
        <v>36</v>
      </c>
      <c r="AN4" s="256" t="s">
        <v>8</v>
      </c>
      <c r="AO4" s="256">
        <f t="shared" ref="AO4:AO6" si="4">Z4+AC4+AF4+AI4</f>
        <v>37</v>
      </c>
      <c r="AP4" s="257">
        <f t="shared" ref="AP4:AP6" si="5">AM4/AO4</f>
        <v>0.97297297297297303</v>
      </c>
    </row>
    <row r="5" spans="1:42" ht="20.100000000000001" customHeight="1" thickBot="1" x14ac:dyDescent="0.25">
      <c r="A5" s="235" t="s">
        <v>3</v>
      </c>
      <c r="B5" s="61" t="s">
        <v>38</v>
      </c>
      <c r="C5" s="21"/>
      <c r="D5" s="21"/>
      <c r="E5" s="21"/>
      <c r="G5" s="240" t="str">
        <f>$B3</f>
        <v>Happy Sport Opava B Dívky</v>
      </c>
      <c r="H5" s="55">
        <v>12</v>
      </c>
      <c r="I5" s="8" t="s">
        <v>8</v>
      </c>
      <c r="J5" s="55">
        <v>11</v>
      </c>
      <c r="K5" s="241" t="str">
        <f>$B5</f>
        <v>VK Polanka A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'Modrá B'!$B$4</f>
        <v>TJ Frenštát A</v>
      </c>
      <c r="X5" s="34">
        <f>AF3</f>
        <v>8</v>
      </c>
      <c r="Y5" s="35" t="s">
        <v>8</v>
      </c>
      <c r="Z5" s="36">
        <f>AD3</f>
        <v>17</v>
      </c>
      <c r="AA5" s="34">
        <f>AF4</f>
        <v>11</v>
      </c>
      <c r="AB5" s="35" t="s">
        <v>8</v>
      </c>
      <c r="AC5" s="36">
        <f>AD4</f>
        <v>14</v>
      </c>
      <c r="AD5" s="303"/>
      <c r="AE5" s="304"/>
      <c r="AF5" s="305"/>
      <c r="AG5" s="29">
        <f>'Modrá B'!$H$7</f>
        <v>9</v>
      </c>
      <c r="AH5" s="256" t="s">
        <v>8</v>
      </c>
      <c r="AI5" s="31">
        <f>'Modrá B'!$J$7</f>
        <v>15</v>
      </c>
      <c r="AJ5" s="258">
        <f t="shared" si="0"/>
        <v>0</v>
      </c>
      <c r="AK5" s="59">
        <f t="shared" si="1"/>
        <v>4</v>
      </c>
      <c r="AL5" s="57">
        <f t="shared" si="2"/>
        <v>0.60869565217391308</v>
      </c>
      <c r="AM5" s="256">
        <f t="shared" si="3"/>
        <v>28</v>
      </c>
      <c r="AN5" s="256" t="s">
        <v>8</v>
      </c>
      <c r="AO5" s="256">
        <f t="shared" si="4"/>
        <v>46</v>
      </c>
      <c r="AP5" s="257">
        <f t="shared" si="5"/>
        <v>0.60869565217391308</v>
      </c>
    </row>
    <row r="6" spans="1:42" ht="20.100000000000001" customHeight="1" thickBot="1" x14ac:dyDescent="0.25">
      <c r="G6" s="240" t="str">
        <f>$B2</f>
        <v>Happy Sport Opava B Chlapci</v>
      </c>
      <c r="H6" s="55">
        <v>15</v>
      </c>
      <c r="I6" s="8" t="s">
        <v>8</v>
      </c>
      <c r="J6" s="55">
        <v>10</v>
      </c>
      <c r="K6" s="241" t="str">
        <f>$B3</f>
        <v>Happy Sport Opava B Dívky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'Modrá B'!$B$5</f>
        <v>VK Polanka A</v>
      </c>
      <c r="X6" s="39">
        <f>AI3</f>
        <v>7</v>
      </c>
      <c r="Y6" s="40" t="s">
        <v>8</v>
      </c>
      <c r="Z6" s="41">
        <f>AG3</f>
        <v>15</v>
      </c>
      <c r="AA6" s="39">
        <f>AI4</f>
        <v>11</v>
      </c>
      <c r="AB6" s="40" t="s">
        <v>8</v>
      </c>
      <c r="AC6" s="41">
        <f>AG4</f>
        <v>12</v>
      </c>
      <c r="AD6" s="39">
        <f>AI5</f>
        <v>15</v>
      </c>
      <c r="AE6" s="40" t="s">
        <v>8</v>
      </c>
      <c r="AF6" s="41">
        <f>AG5</f>
        <v>9</v>
      </c>
      <c r="AG6" s="306"/>
      <c r="AH6" s="307"/>
      <c r="AI6" s="308"/>
      <c r="AJ6" s="261">
        <f t="shared" si="0"/>
        <v>1</v>
      </c>
      <c r="AK6" s="63">
        <f t="shared" si="1"/>
        <v>3</v>
      </c>
      <c r="AL6" s="57">
        <f t="shared" si="2"/>
        <v>1000.9166666666666</v>
      </c>
      <c r="AM6" s="259">
        <f t="shared" si="3"/>
        <v>33</v>
      </c>
      <c r="AN6" s="259" t="s">
        <v>8</v>
      </c>
      <c r="AO6" s="259">
        <f t="shared" si="4"/>
        <v>36</v>
      </c>
      <c r="AP6" s="260">
        <f t="shared" si="5"/>
        <v>0.91666666666666663</v>
      </c>
    </row>
    <row r="7" spans="1:42" ht="20.100000000000001" customHeight="1" thickBot="1" x14ac:dyDescent="0.25">
      <c r="G7" s="235" t="str">
        <f>$B4</f>
        <v>TJ Frenštát A</v>
      </c>
      <c r="H7" s="64">
        <v>9</v>
      </c>
      <c r="I7" s="233" t="s">
        <v>8</v>
      </c>
      <c r="J7" s="64">
        <v>15</v>
      </c>
      <c r="K7" s="234" t="str">
        <f>$B5</f>
        <v>VK Polanka A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"/>
  <sheetViews>
    <sheetView topLeftCell="H1" zoomScaleNormal="100" workbookViewId="0">
      <selection activeCell="AO7" sqref="AO7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72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55</v>
      </c>
      <c r="C2" s="21"/>
      <c r="D2" s="21"/>
      <c r="E2" s="21"/>
      <c r="F2" s="4"/>
      <c r="G2" s="230" t="str">
        <f>$B2</f>
        <v>Happy Sport Opava A Chlapci</v>
      </c>
      <c r="H2" s="51">
        <v>21</v>
      </c>
      <c r="I2" s="231" t="s">
        <v>8</v>
      </c>
      <c r="J2" s="51">
        <v>7</v>
      </c>
      <c r="K2" s="232" t="str">
        <f>$B5</f>
        <v>Happy Sport Opava B Dívky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Happy Sport Opava A Chlapci</v>
      </c>
      <c r="Y2" s="267"/>
      <c r="Z2" s="268"/>
      <c r="AA2" s="269" t="str">
        <f>W4</f>
        <v>Happy Sport Opava A Dívky</v>
      </c>
      <c r="AB2" s="267"/>
      <c r="AC2" s="268"/>
      <c r="AD2" s="269" t="str">
        <f>W5</f>
        <v>Happy Sport Opava B Chlapci</v>
      </c>
      <c r="AE2" s="267"/>
      <c r="AF2" s="268"/>
      <c r="AG2" s="269" t="str">
        <f>W6</f>
        <v>Happy Sport Opava B Dívky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5">
      <c r="A3" s="240" t="s">
        <v>1</v>
      </c>
      <c r="B3" s="54" t="s">
        <v>58</v>
      </c>
      <c r="C3" s="21"/>
      <c r="D3" s="21"/>
      <c r="E3" s="21"/>
      <c r="F3" s="4"/>
      <c r="G3" s="240" t="str">
        <f>$B3</f>
        <v>Happy Sport Opava A Dívky</v>
      </c>
      <c r="H3" s="55">
        <v>11</v>
      </c>
      <c r="I3" s="8" t="s">
        <v>8</v>
      </c>
      <c r="J3" s="55">
        <v>8</v>
      </c>
      <c r="K3" s="241" t="str">
        <f>$B4</f>
        <v>Happy Sport Opava B Chlapci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'Modrá 1-4'!$B$2</f>
        <v>Happy Sport Opava A Chlapci</v>
      </c>
      <c r="X3" s="300"/>
      <c r="Y3" s="301"/>
      <c r="Z3" s="302"/>
      <c r="AA3" s="251">
        <f>'Modrá 1-4'!$H$6</f>
        <v>13</v>
      </c>
      <c r="AB3" s="237" t="s">
        <v>8</v>
      </c>
      <c r="AC3" s="17">
        <f>'Modrá 1-4'!$J$6</f>
        <v>9</v>
      </c>
      <c r="AD3" s="251">
        <f>'Modrá 1-4'!$H$4</f>
        <v>15</v>
      </c>
      <c r="AE3" s="237" t="s">
        <v>8</v>
      </c>
      <c r="AF3" s="17">
        <f>'Modrá 1-4'!$J$4</f>
        <v>10</v>
      </c>
      <c r="AG3" s="251">
        <f>'Modrá 1-4'!$H$2</f>
        <v>21</v>
      </c>
      <c r="AH3" s="237" t="s">
        <v>8</v>
      </c>
      <c r="AI3" s="17">
        <f>'Modrá 1-4'!$J$2</f>
        <v>7</v>
      </c>
      <c r="AJ3" s="253">
        <f>SUM(IF(X3&gt;Z3,1,0),IF(AA3&gt;AC3,1,0),IF(AD3&gt;AF3,1,0),IF(AG3&gt;AI3,1,0))</f>
        <v>3</v>
      </c>
      <c r="AK3" s="56">
        <f>_xlfn.RANK.EQ(AL3,$AL$3:$AL$6)</f>
        <v>1</v>
      </c>
      <c r="AL3" s="57">
        <f>1000*AJ3+AP3</f>
        <v>3001.8846153846152</v>
      </c>
      <c r="AM3" s="237">
        <f>X3+AA3+AD3+AG3</f>
        <v>49</v>
      </c>
      <c r="AN3" s="237" t="s">
        <v>8</v>
      </c>
      <c r="AO3" s="237">
        <f>Z3+AC3+AF3+AI3</f>
        <v>26</v>
      </c>
      <c r="AP3" s="244">
        <f>AM3/AO3</f>
        <v>1.8846153846153846</v>
      </c>
    </row>
    <row r="4" spans="1:42" ht="20.100000000000001" customHeight="1" x14ac:dyDescent="0.2">
      <c r="A4" s="240" t="s">
        <v>2</v>
      </c>
      <c r="B4" s="54" t="s">
        <v>60</v>
      </c>
      <c r="C4" s="21"/>
      <c r="D4" s="21"/>
      <c r="E4" s="21"/>
      <c r="F4" s="49"/>
      <c r="G4" s="240" t="str">
        <f>$B2</f>
        <v>Happy Sport Opava A Chlapci</v>
      </c>
      <c r="H4" s="55">
        <v>15</v>
      </c>
      <c r="I4" s="8" t="s">
        <v>8</v>
      </c>
      <c r="J4" s="55">
        <v>10</v>
      </c>
      <c r="K4" s="241" t="str">
        <f>$B4</f>
        <v>Happy Sport Opava B Chlapci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'Modrá 1-4'!$B$3</f>
        <v>Happy Sport Opava A Dívky</v>
      </c>
      <c r="X4" s="34">
        <f>AC3</f>
        <v>9</v>
      </c>
      <c r="Y4" s="35" t="s">
        <v>8</v>
      </c>
      <c r="Z4" s="36">
        <f>AA3</f>
        <v>13</v>
      </c>
      <c r="AA4" s="303"/>
      <c r="AB4" s="304"/>
      <c r="AC4" s="305"/>
      <c r="AD4" s="29">
        <f>'Modrá 1-4'!$H$3</f>
        <v>11</v>
      </c>
      <c r="AE4" s="256" t="s">
        <v>8</v>
      </c>
      <c r="AF4" s="31">
        <f>'Modrá 1-4'!$J$3</f>
        <v>8</v>
      </c>
      <c r="AG4" s="29">
        <f>'Modrá 1-4'!$H$5</f>
        <v>12</v>
      </c>
      <c r="AH4" s="256" t="s">
        <v>8</v>
      </c>
      <c r="AI4" s="31">
        <f>'Modrá 1-4'!$J$5</f>
        <v>10</v>
      </c>
      <c r="AJ4" s="258">
        <f t="shared" ref="AJ4:AJ6" si="0">SUM(IF(X4&gt;Z4,1,0),IF(AA4&gt;AC4,1,0),IF(AD4&gt;AF4,1,0),IF(AG4&gt;AI4,1,0))</f>
        <v>2</v>
      </c>
      <c r="AK4" s="59">
        <f t="shared" ref="AK4:AK6" si="1">_xlfn.RANK.EQ(AL4,$AL$3:$AL$6)</f>
        <v>2</v>
      </c>
      <c r="AL4" s="57">
        <f t="shared" ref="AL4:AL6" si="2">1000*AJ4+AP4</f>
        <v>2001.0322580645161</v>
      </c>
      <c r="AM4" s="256">
        <f t="shared" ref="AM4:AM6" si="3">X4+AA4+AD4+AG4</f>
        <v>32</v>
      </c>
      <c r="AN4" s="256" t="s">
        <v>8</v>
      </c>
      <c r="AO4" s="256">
        <f t="shared" ref="AO4:AO6" si="4">Z4+AC4+AF4+AI4</f>
        <v>31</v>
      </c>
      <c r="AP4" s="257">
        <f t="shared" ref="AP4:AP6" si="5">AM4/AO4</f>
        <v>1.032258064516129</v>
      </c>
    </row>
    <row r="5" spans="1:42" ht="20.100000000000001" customHeight="1" thickBot="1" x14ac:dyDescent="0.3">
      <c r="A5" s="235" t="s">
        <v>3</v>
      </c>
      <c r="B5" s="61" t="s">
        <v>61</v>
      </c>
      <c r="C5" s="21"/>
      <c r="D5" s="21"/>
      <c r="E5" s="21"/>
      <c r="G5" s="240" t="str">
        <f>$B3</f>
        <v>Happy Sport Opava A Dívky</v>
      </c>
      <c r="H5" s="55">
        <v>12</v>
      </c>
      <c r="I5" s="8" t="s">
        <v>8</v>
      </c>
      <c r="J5" s="55">
        <v>10</v>
      </c>
      <c r="K5" s="241" t="str">
        <f>$B5</f>
        <v>Happy Sport Opava B Dívky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'Modrá 1-4'!$B$4</f>
        <v>Happy Sport Opava B Chlapci</v>
      </c>
      <c r="X5" s="34">
        <f>AF3</f>
        <v>10</v>
      </c>
      <c r="Y5" s="35" t="s">
        <v>8</v>
      </c>
      <c r="Z5" s="36">
        <f>AD3</f>
        <v>15</v>
      </c>
      <c r="AA5" s="34">
        <f>AF4</f>
        <v>8</v>
      </c>
      <c r="AB5" s="35" t="s">
        <v>8</v>
      </c>
      <c r="AC5" s="36">
        <f>AD4</f>
        <v>11</v>
      </c>
      <c r="AD5" s="303"/>
      <c r="AE5" s="304"/>
      <c r="AF5" s="305"/>
      <c r="AG5" s="29">
        <f>'Modrá 1-4'!$H$7</f>
        <v>11</v>
      </c>
      <c r="AH5" s="256" t="s">
        <v>8</v>
      </c>
      <c r="AI5" s="31">
        <f>'Modrá 1-4'!$J$7</f>
        <v>9</v>
      </c>
      <c r="AJ5" s="258">
        <f t="shared" si="0"/>
        <v>1</v>
      </c>
      <c r="AK5" s="59">
        <f t="shared" si="1"/>
        <v>3</v>
      </c>
      <c r="AL5" s="57">
        <f t="shared" si="2"/>
        <v>1000.8285714285714</v>
      </c>
      <c r="AM5" s="256">
        <f t="shared" si="3"/>
        <v>29</v>
      </c>
      <c r="AN5" s="256" t="s">
        <v>8</v>
      </c>
      <c r="AO5" s="256">
        <f t="shared" si="4"/>
        <v>35</v>
      </c>
      <c r="AP5" s="257">
        <f t="shared" si="5"/>
        <v>0.82857142857142863</v>
      </c>
    </row>
    <row r="6" spans="1:42" ht="20.100000000000001" customHeight="1" thickBot="1" x14ac:dyDescent="0.25">
      <c r="G6" s="240" t="str">
        <f>$B2</f>
        <v>Happy Sport Opava A Chlapci</v>
      </c>
      <c r="H6" s="55">
        <v>13</v>
      </c>
      <c r="I6" s="8" t="s">
        <v>8</v>
      </c>
      <c r="J6" s="55">
        <v>9</v>
      </c>
      <c r="K6" s="241" t="str">
        <f>$B3</f>
        <v>Happy Sport Opava A Dívky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'Modrá 1-4'!$B$5</f>
        <v>Happy Sport Opava B Dívky</v>
      </c>
      <c r="X6" s="39">
        <f>AI3</f>
        <v>7</v>
      </c>
      <c r="Y6" s="40" t="s">
        <v>8</v>
      </c>
      <c r="Z6" s="41">
        <f>AG3</f>
        <v>21</v>
      </c>
      <c r="AA6" s="39">
        <f>AI4</f>
        <v>10</v>
      </c>
      <c r="AB6" s="40" t="s">
        <v>8</v>
      </c>
      <c r="AC6" s="41">
        <f>AG4</f>
        <v>12</v>
      </c>
      <c r="AD6" s="39">
        <f>AI5</f>
        <v>9</v>
      </c>
      <c r="AE6" s="40" t="s">
        <v>8</v>
      </c>
      <c r="AF6" s="41">
        <f>AG5</f>
        <v>11</v>
      </c>
      <c r="AG6" s="306"/>
      <c r="AH6" s="307"/>
      <c r="AI6" s="308"/>
      <c r="AJ6" s="261">
        <f t="shared" si="0"/>
        <v>0</v>
      </c>
      <c r="AK6" s="63">
        <f t="shared" si="1"/>
        <v>4</v>
      </c>
      <c r="AL6" s="57">
        <f t="shared" si="2"/>
        <v>0.59090909090909094</v>
      </c>
      <c r="AM6" s="259">
        <f t="shared" si="3"/>
        <v>26</v>
      </c>
      <c r="AN6" s="259" t="s">
        <v>8</v>
      </c>
      <c r="AO6" s="259">
        <f t="shared" si="4"/>
        <v>44</v>
      </c>
      <c r="AP6" s="260">
        <f t="shared" si="5"/>
        <v>0.59090909090909094</v>
      </c>
    </row>
    <row r="7" spans="1:42" ht="20.100000000000001" customHeight="1" thickBot="1" x14ac:dyDescent="0.25">
      <c r="G7" s="235" t="str">
        <f>$B4</f>
        <v>Happy Sport Opava B Chlapci</v>
      </c>
      <c r="H7" s="64">
        <v>11</v>
      </c>
      <c r="I7" s="233" t="s">
        <v>8</v>
      </c>
      <c r="J7" s="64">
        <v>9</v>
      </c>
      <c r="K7" s="234" t="str">
        <f>$B5</f>
        <v>Happy Sport Opava B Dívky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11"/>
  <sheetViews>
    <sheetView topLeftCell="D1" zoomScaleNormal="100" workbookViewId="0">
      <selection activeCell="H12" sqref="H12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73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35</v>
      </c>
      <c r="C2" s="21"/>
      <c r="D2" s="21"/>
      <c r="E2" s="21"/>
      <c r="G2" s="262" t="str">
        <f>$B3</f>
        <v>VK Polanka A</v>
      </c>
      <c r="H2" s="51">
        <v>18</v>
      </c>
      <c r="I2" s="231" t="s">
        <v>8</v>
      </c>
      <c r="J2" s="99">
        <v>7</v>
      </c>
      <c r="K2" s="232" t="str">
        <f>$B6</f>
        <v>BVO Hlučín A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TJ Frenštát A</v>
      </c>
      <c r="Y2" s="267"/>
      <c r="Z2" s="268"/>
      <c r="AA2" s="269" t="str">
        <f>W4</f>
        <v>VK Polanka A</v>
      </c>
      <c r="AB2" s="267"/>
      <c r="AC2" s="268"/>
      <c r="AD2" s="269" t="str">
        <f>W5</f>
        <v>VK Raškovice A Chlapci</v>
      </c>
      <c r="AE2" s="267"/>
      <c r="AF2" s="268"/>
      <c r="AG2" s="269" t="str">
        <f>W6</f>
        <v>VK Raškovice A Dívky</v>
      </c>
      <c r="AH2" s="267"/>
      <c r="AI2" s="268"/>
      <c r="AJ2" s="269" t="str">
        <f>W7</f>
        <v>BVO Hlučín A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15">
      <c r="A3" s="240" t="s">
        <v>1</v>
      </c>
      <c r="B3" s="54" t="s">
        <v>38</v>
      </c>
      <c r="C3" s="21"/>
      <c r="D3" s="21"/>
      <c r="E3" s="21"/>
      <c r="G3" s="103" t="str">
        <f>$B4</f>
        <v>VK Raškovice A Chlapci</v>
      </c>
      <c r="H3" s="55">
        <v>17</v>
      </c>
      <c r="I3" s="55" t="s">
        <v>8</v>
      </c>
      <c r="J3" s="104">
        <v>12</v>
      </c>
      <c r="K3" s="105" t="str">
        <f>$B5</f>
        <v>VK Raškovice A Dívky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'Modrá 5-9'!$B$2</f>
        <v>TJ Frenštát A</v>
      </c>
      <c r="X3" s="320"/>
      <c r="Y3" s="321"/>
      <c r="Z3" s="322"/>
      <c r="AA3" s="251">
        <f>'Modrá 5-9'!$H$5</f>
        <v>7</v>
      </c>
      <c r="AB3" s="237" t="s">
        <v>8</v>
      </c>
      <c r="AC3" s="17">
        <f>'Modrá 5-9'!$J$5</f>
        <v>15</v>
      </c>
      <c r="AD3" s="251">
        <f>'Modrá 5-9'!$J$6</f>
        <v>10</v>
      </c>
      <c r="AE3" s="237" t="s">
        <v>8</v>
      </c>
      <c r="AF3" s="17">
        <f>'Modrá 5-9'!$H$6</f>
        <v>18</v>
      </c>
      <c r="AG3" s="251">
        <f>'Modrá 5-9'!$H$8</f>
        <v>7</v>
      </c>
      <c r="AH3" s="237" t="s">
        <v>8</v>
      </c>
      <c r="AI3" s="17">
        <f>'Modrá 5-9'!$J$8</f>
        <v>19</v>
      </c>
      <c r="AJ3" s="251">
        <f>'Modrá 5-9'!$J$11</f>
        <v>6</v>
      </c>
      <c r="AK3" s="237" t="s">
        <v>8</v>
      </c>
      <c r="AL3" s="17">
        <f>'Modrá 5-9'!$H$11</f>
        <v>18</v>
      </c>
      <c r="AM3" s="126">
        <f>SUM(IF(X3&gt;Z3,1,0),IF(AA3&gt;AC3,1,0),IF(AD3&gt;AF3,1,0),IF(AG3&gt;AI3,1,0),IF(AJ3&gt;AL3,1,0))</f>
        <v>0</v>
      </c>
      <c r="AN3" s="242">
        <f>_xlfn.RANK.EQ(AO3,$AO$3:$AO$7)</f>
        <v>5</v>
      </c>
      <c r="AO3" s="19">
        <f>1000*AM3+AS3</f>
        <v>0.42857142857142855</v>
      </c>
      <c r="AP3" s="237">
        <f>X3+AA3+AD3+AG3+AJ3</f>
        <v>30</v>
      </c>
      <c r="AQ3" s="237" t="s">
        <v>8</v>
      </c>
      <c r="AR3" s="237">
        <f>AC3+AF3+AI3+AL3+Z3</f>
        <v>70</v>
      </c>
      <c r="AS3" s="244">
        <f>AP3/AR3</f>
        <v>0.42857142857142855</v>
      </c>
    </row>
    <row r="4" spans="1:45" ht="20.100000000000001" customHeight="1" x14ac:dyDescent="0.3">
      <c r="A4" s="240" t="s">
        <v>2</v>
      </c>
      <c r="B4" s="54" t="s">
        <v>57</v>
      </c>
      <c r="C4" s="21"/>
      <c r="D4" s="21"/>
      <c r="E4" s="21"/>
      <c r="G4" s="103" t="str">
        <f>$B6</f>
        <v>BVO Hlučín A</v>
      </c>
      <c r="H4" s="55">
        <v>16</v>
      </c>
      <c r="I4" s="55" t="s">
        <v>8</v>
      </c>
      <c r="J4" s="104">
        <v>11</v>
      </c>
      <c r="K4" s="105" t="str">
        <f>$B4</f>
        <v>VK Raškovice A Chlapci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'Modrá 5-9'!$B$3</f>
        <v>VK Polanka A</v>
      </c>
      <c r="X4" s="34">
        <f>AC3</f>
        <v>15</v>
      </c>
      <c r="Y4" s="35" t="s">
        <v>8</v>
      </c>
      <c r="Z4" s="36">
        <f>AA3</f>
        <v>7</v>
      </c>
      <c r="AA4" s="323"/>
      <c r="AB4" s="324"/>
      <c r="AC4" s="325"/>
      <c r="AD4" s="29">
        <f>'Modrá 5-9'!$H$9</f>
        <v>16</v>
      </c>
      <c r="AE4" s="256" t="s">
        <v>8</v>
      </c>
      <c r="AF4" s="31">
        <f>'Modrá 5-9'!$J$9</f>
        <v>12</v>
      </c>
      <c r="AG4" s="29">
        <f>'Modrá 5-9'!$J$10</f>
        <v>13</v>
      </c>
      <c r="AH4" s="256" t="s">
        <v>8</v>
      </c>
      <c r="AI4" s="31">
        <f>'Modrá 5-9'!$H$10</f>
        <v>9</v>
      </c>
      <c r="AJ4" s="29">
        <f>'Modrá 5-9'!$H$2</f>
        <v>18</v>
      </c>
      <c r="AK4" s="256" t="s">
        <v>8</v>
      </c>
      <c r="AL4" s="31">
        <f>'Modrá 5-9'!$J$2</f>
        <v>7</v>
      </c>
      <c r="AM4" s="62">
        <f t="shared" ref="AM4:AM7" si="0">SUM(IF(X4&gt;Z4,1,0),IF(AA4&gt;AC4,1,0),IF(AD4&gt;AF4,1,0),IF(AG4&gt;AI4,1,0),IF(AJ4&gt;AL4,1,0))</f>
        <v>4</v>
      </c>
      <c r="AN4" s="242">
        <f t="shared" ref="AN4:AN7" si="1">_xlfn.RANK.EQ(AO4,$AO$3:$AO$7)</f>
        <v>1</v>
      </c>
      <c r="AO4" s="19">
        <f t="shared" ref="AO4:AO7" si="2">1000*AM4+AS4</f>
        <v>4001.7714285714287</v>
      </c>
      <c r="AP4" s="256">
        <f t="shared" ref="AP4:AP7" si="3">X4+AA4+AD4+AG4+AJ4</f>
        <v>62</v>
      </c>
      <c r="AQ4" s="256" t="s">
        <v>8</v>
      </c>
      <c r="AR4" s="256">
        <f t="shared" ref="AR4:AR7" si="4">AC4+AF4+AI4+AL4+Z4</f>
        <v>35</v>
      </c>
      <c r="AS4" s="257">
        <f t="shared" ref="AS4:AS7" si="5">AP4/AR4</f>
        <v>1.7714285714285714</v>
      </c>
    </row>
    <row r="5" spans="1:45" ht="20.100000000000001" customHeight="1" x14ac:dyDescent="0.3">
      <c r="A5" s="240" t="s">
        <v>3</v>
      </c>
      <c r="B5" s="54" t="s">
        <v>56</v>
      </c>
      <c r="C5" s="21"/>
      <c r="D5" s="21"/>
      <c r="E5" s="21"/>
      <c r="G5" s="73" t="str">
        <f>$B2</f>
        <v>TJ Frenštát A</v>
      </c>
      <c r="H5" s="55">
        <v>7</v>
      </c>
      <c r="I5" s="8" t="s">
        <v>8</v>
      </c>
      <c r="J5" s="104">
        <v>15</v>
      </c>
      <c r="K5" s="241" t="str">
        <f>$B3</f>
        <v>VK Polanka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'Modrá 5-9'!$B$4</f>
        <v>VK Raškovice A Chlapci</v>
      </c>
      <c r="X5" s="34">
        <f>AF3</f>
        <v>18</v>
      </c>
      <c r="Y5" s="35" t="s">
        <v>8</v>
      </c>
      <c r="Z5" s="36">
        <f>AD3</f>
        <v>10</v>
      </c>
      <c r="AA5" s="34">
        <f>AF4</f>
        <v>12</v>
      </c>
      <c r="AB5" s="35" t="s">
        <v>8</v>
      </c>
      <c r="AC5" s="36">
        <f>AD4</f>
        <v>16</v>
      </c>
      <c r="AD5" s="323"/>
      <c r="AE5" s="324"/>
      <c r="AF5" s="325"/>
      <c r="AG5" s="29">
        <f>'Modrá 5-9'!$H$3</f>
        <v>17</v>
      </c>
      <c r="AH5" s="256" t="s">
        <v>8</v>
      </c>
      <c r="AI5" s="31">
        <f>'Modrá 5-9'!$J$3</f>
        <v>12</v>
      </c>
      <c r="AJ5" s="29">
        <f>'Modrá 5-9'!$J$4</f>
        <v>11</v>
      </c>
      <c r="AK5" s="256" t="s">
        <v>8</v>
      </c>
      <c r="AL5" s="31">
        <f>'Modrá 5-9'!$H$4</f>
        <v>16</v>
      </c>
      <c r="AM5" s="62">
        <f t="shared" si="0"/>
        <v>2</v>
      </c>
      <c r="AN5" s="242">
        <f t="shared" si="1"/>
        <v>3</v>
      </c>
      <c r="AO5" s="19">
        <f t="shared" si="2"/>
        <v>2001.0740740740741</v>
      </c>
      <c r="AP5" s="256">
        <f t="shared" si="3"/>
        <v>58</v>
      </c>
      <c r="AQ5" s="256" t="s">
        <v>8</v>
      </c>
      <c r="AR5" s="256">
        <f t="shared" si="4"/>
        <v>54</v>
      </c>
      <c r="AS5" s="257">
        <f t="shared" si="5"/>
        <v>1.0740740740740742</v>
      </c>
    </row>
    <row r="6" spans="1:45" ht="20.100000000000001" customHeight="1" thickBot="1" x14ac:dyDescent="0.35">
      <c r="A6" s="235" t="s">
        <v>4</v>
      </c>
      <c r="B6" s="61" t="s">
        <v>46</v>
      </c>
      <c r="C6" s="21"/>
      <c r="D6" s="21"/>
      <c r="E6" s="21"/>
      <c r="G6" s="103" t="str">
        <f>$B4</f>
        <v>VK Raškovice A Chlapci</v>
      </c>
      <c r="H6" s="55">
        <v>18</v>
      </c>
      <c r="I6" s="55" t="s">
        <v>8</v>
      </c>
      <c r="J6" s="104">
        <v>10</v>
      </c>
      <c r="K6" s="105" t="str">
        <f>$B2</f>
        <v>TJ Frenštát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'Modrá 5-9'!$B$5</f>
        <v>VK Raškovice A Dívky</v>
      </c>
      <c r="X6" s="34">
        <f>AI3</f>
        <v>19</v>
      </c>
      <c r="Y6" s="35" t="s">
        <v>8</v>
      </c>
      <c r="Z6" s="36">
        <f>AG3</f>
        <v>7</v>
      </c>
      <c r="AA6" s="34">
        <f>AI4</f>
        <v>9</v>
      </c>
      <c r="AB6" s="35" t="s">
        <v>8</v>
      </c>
      <c r="AC6" s="36">
        <f>AG4</f>
        <v>13</v>
      </c>
      <c r="AD6" s="34">
        <f>AI5</f>
        <v>12</v>
      </c>
      <c r="AE6" s="35" t="s">
        <v>8</v>
      </c>
      <c r="AF6" s="36">
        <f>AG5</f>
        <v>17</v>
      </c>
      <c r="AG6" s="323"/>
      <c r="AH6" s="324"/>
      <c r="AI6" s="325"/>
      <c r="AJ6" s="29">
        <f>'Modrá 5-9'!$H$7</f>
        <v>15</v>
      </c>
      <c r="AK6" s="256" t="s">
        <v>8</v>
      </c>
      <c r="AL6" s="31">
        <f>'Modrá 5-9'!$J$7</f>
        <v>11</v>
      </c>
      <c r="AM6" s="62">
        <f t="shared" si="0"/>
        <v>2</v>
      </c>
      <c r="AN6" s="242">
        <f t="shared" si="1"/>
        <v>2</v>
      </c>
      <c r="AO6" s="19">
        <f t="shared" si="2"/>
        <v>2001.1458333333333</v>
      </c>
      <c r="AP6" s="256">
        <f t="shared" si="3"/>
        <v>55</v>
      </c>
      <c r="AQ6" s="256" t="s">
        <v>8</v>
      </c>
      <c r="AR6" s="256">
        <f t="shared" si="4"/>
        <v>48</v>
      </c>
      <c r="AS6" s="257">
        <f t="shared" si="5"/>
        <v>1.1458333333333333</v>
      </c>
    </row>
    <row r="7" spans="1:45" ht="20.100000000000001" customHeight="1" thickBot="1" x14ac:dyDescent="0.2">
      <c r="G7" s="103" t="str">
        <f>$B5</f>
        <v>VK Raškovice A Dívky</v>
      </c>
      <c r="H7" s="55">
        <v>15</v>
      </c>
      <c r="I7" s="55" t="s">
        <v>8</v>
      </c>
      <c r="J7" s="104">
        <v>11</v>
      </c>
      <c r="K7" s="105" t="str">
        <f>$B6</f>
        <v>BVO Hlučín A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'Modrá 5-9'!$B$6</f>
        <v>BVO Hlučín A</v>
      </c>
      <c r="X7" s="39">
        <f>AL3</f>
        <v>18</v>
      </c>
      <c r="Y7" s="40" t="s">
        <v>8</v>
      </c>
      <c r="Z7" s="41">
        <f>AJ3</f>
        <v>6</v>
      </c>
      <c r="AA7" s="39">
        <f>AL4</f>
        <v>7</v>
      </c>
      <c r="AB7" s="40" t="s">
        <v>8</v>
      </c>
      <c r="AC7" s="41">
        <f>AJ4</f>
        <v>18</v>
      </c>
      <c r="AD7" s="39">
        <f>AL5</f>
        <v>16</v>
      </c>
      <c r="AE7" s="40" t="s">
        <v>8</v>
      </c>
      <c r="AF7" s="41">
        <f>AJ5</f>
        <v>11</v>
      </c>
      <c r="AG7" s="39">
        <f>AL6</f>
        <v>11</v>
      </c>
      <c r="AH7" s="40" t="s">
        <v>8</v>
      </c>
      <c r="AI7" s="41">
        <f>AJ6</f>
        <v>15</v>
      </c>
      <c r="AJ7" s="326"/>
      <c r="AK7" s="327"/>
      <c r="AL7" s="328"/>
      <c r="AM7" s="95">
        <f t="shared" si="0"/>
        <v>2</v>
      </c>
      <c r="AN7" s="249">
        <f t="shared" si="1"/>
        <v>4</v>
      </c>
      <c r="AO7" s="19">
        <f t="shared" si="2"/>
        <v>2001.04</v>
      </c>
      <c r="AP7" s="259">
        <f t="shared" si="3"/>
        <v>52</v>
      </c>
      <c r="AQ7" s="259" t="s">
        <v>8</v>
      </c>
      <c r="AR7" s="259">
        <f t="shared" si="4"/>
        <v>50</v>
      </c>
      <c r="AS7" s="260">
        <f t="shared" si="5"/>
        <v>1.04</v>
      </c>
    </row>
    <row r="8" spans="1:45" ht="20.100000000000001" customHeight="1" x14ac:dyDescent="0.15">
      <c r="G8" s="73" t="str">
        <f>$B2</f>
        <v>TJ Frenštát A</v>
      </c>
      <c r="H8" s="55">
        <v>7</v>
      </c>
      <c r="I8" s="8" t="s">
        <v>8</v>
      </c>
      <c r="J8" s="104">
        <v>19</v>
      </c>
      <c r="K8" s="241" t="str">
        <f>$B5</f>
        <v>VK Raškovice A Dívky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VK Polanka A</v>
      </c>
      <c r="H9" s="55">
        <v>16</v>
      </c>
      <c r="I9" s="8" t="s">
        <v>8</v>
      </c>
      <c r="J9" s="55">
        <v>12</v>
      </c>
      <c r="K9" s="241" t="str">
        <f>$B4</f>
        <v>VK Raškovice A Chlapci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VK Raškovice A Dívky</v>
      </c>
      <c r="H10" s="55">
        <v>9</v>
      </c>
      <c r="I10" s="55" t="s">
        <v>8</v>
      </c>
      <c r="J10" s="55">
        <v>13</v>
      </c>
      <c r="K10" s="105" t="str">
        <f>$B3</f>
        <v>VK Polanka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BVO Hlučín A</v>
      </c>
      <c r="H11" s="64">
        <v>18</v>
      </c>
      <c r="I11" s="64" t="s">
        <v>8</v>
      </c>
      <c r="J11" s="64">
        <v>6</v>
      </c>
      <c r="K11" s="111" t="str">
        <f>$B2</f>
        <v>TJ Frenštát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"/>
  <sheetViews>
    <sheetView zoomScaleNormal="100" workbookViewId="0">
      <selection activeCell="K11" sqref="K11"/>
    </sheetView>
  </sheetViews>
  <sheetFormatPr defaultColWidth="8.85546875" defaultRowHeight="16.5" x14ac:dyDescent="0.25"/>
  <cols>
    <col min="1" max="1" width="5.7109375" style="2" customWidth="1"/>
    <col min="2" max="2" width="30.7109375" style="2" customWidth="1"/>
    <col min="3" max="5" width="0.42578125" style="2" customWidth="1"/>
    <col min="6" max="6" width="5.7109375" style="2" customWidth="1"/>
    <col min="7" max="7" width="30.7109375" style="2" customWidth="1"/>
    <col min="8" max="8" width="5.7109375" style="2" customWidth="1"/>
    <col min="9" max="9" width="3.7109375" style="2" customWidth="1"/>
    <col min="10" max="10" width="5.7109375" style="2" customWidth="1"/>
    <col min="11" max="11" width="30.7109375" style="2" customWidth="1"/>
    <col min="12" max="20" width="5" style="2" hidden="1" customWidth="1"/>
    <col min="21" max="21" width="8" style="2" customWidth="1"/>
    <col min="22" max="22" width="5.42578125" style="2" customWidth="1"/>
    <col min="23" max="23" width="20.42578125" style="2" customWidth="1"/>
    <col min="24" max="34" width="5" style="2" customWidth="1"/>
    <col min="35" max="35" width="5.28515625" style="2" customWidth="1"/>
    <col min="36" max="36" width="8" style="2" customWidth="1"/>
    <col min="37" max="37" width="9.28515625" style="2" customWidth="1"/>
    <col min="38" max="38" width="10.42578125" style="2" hidden="1" customWidth="1"/>
    <col min="39" max="39" width="8" style="2" customWidth="1"/>
    <col min="40" max="40" width="2.28515625" style="2" customWidth="1"/>
    <col min="41" max="41" width="8" style="2" customWidth="1"/>
    <col min="42" max="42" width="11.7109375" style="46" customWidth="1"/>
    <col min="43" max="43" width="5.140625" style="2" customWidth="1"/>
    <col min="44" max="44" width="72.140625" style="2" customWidth="1"/>
    <col min="45" max="248" width="9.140625" style="2"/>
    <col min="249" max="249" width="14.42578125" style="2" bestFit="1" customWidth="1"/>
    <col min="250" max="264" width="5" style="2" customWidth="1"/>
    <col min="265" max="273" width="0" style="2" hidden="1" customWidth="1"/>
    <col min="274" max="276" width="8" style="2" customWidth="1"/>
    <col min="277" max="277" width="2.28515625" style="2" customWidth="1"/>
    <col min="278" max="279" width="8" style="2" customWidth="1"/>
    <col min="280" max="504" width="9.140625" style="2"/>
    <col min="505" max="505" width="14.42578125" style="2" bestFit="1" customWidth="1"/>
    <col min="506" max="520" width="5" style="2" customWidth="1"/>
    <col min="521" max="529" width="0" style="2" hidden="1" customWidth="1"/>
    <col min="530" max="532" width="8" style="2" customWidth="1"/>
    <col min="533" max="533" width="2.28515625" style="2" customWidth="1"/>
    <col min="534" max="535" width="8" style="2" customWidth="1"/>
    <col min="536" max="760" width="9.140625" style="2"/>
    <col min="761" max="761" width="14.42578125" style="2" bestFit="1" customWidth="1"/>
    <col min="762" max="776" width="5" style="2" customWidth="1"/>
    <col min="777" max="785" width="0" style="2" hidden="1" customWidth="1"/>
    <col min="786" max="788" width="8" style="2" customWidth="1"/>
    <col min="789" max="789" width="2.28515625" style="2" customWidth="1"/>
    <col min="790" max="791" width="8" style="2" customWidth="1"/>
    <col min="792" max="1016" width="9.140625" style="2"/>
    <col min="1017" max="1017" width="14.42578125" style="2" bestFit="1" customWidth="1"/>
    <col min="1018" max="1032" width="5" style="2" customWidth="1"/>
    <col min="1033" max="1041" width="0" style="2" hidden="1" customWidth="1"/>
    <col min="1042" max="1044" width="8" style="2" customWidth="1"/>
    <col min="1045" max="1045" width="2.28515625" style="2" customWidth="1"/>
    <col min="1046" max="1047" width="8" style="2" customWidth="1"/>
    <col min="1048" max="1272" width="9.140625" style="2"/>
    <col min="1273" max="1273" width="14.42578125" style="2" bestFit="1" customWidth="1"/>
    <col min="1274" max="1288" width="5" style="2" customWidth="1"/>
    <col min="1289" max="1297" width="0" style="2" hidden="1" customWidth="1"/>
    <col min="1298" max="1300" width="8" style="2" customWidth="1"/>
    <col min="1301" max="1301" width="2.28515625" style="2" customWidth="1"/>
    <col min="1302" max="1303" width="8" style="2" customWidth="1"/>
    <col min="1304" max="1528" width="9.140625" style="2"/>
    <col min="1529" max="1529" width="14.42578125" style="2" bestFit="1" customWidth="1"/>
    <col min="1530" max="1544" width="5" style="2" customWidth="1"/>
    <col min="1545" max="1553" width="0" style="2" hidden="1" customWidth="1"/>
    <col min="1554" max="1556" width="8" style="2" customWidth="1"/>
    <col min="1557" max="1557" width="2.28515625" style="2" customWidth="1"/>
    <col min="1558" max="1559" width="8" style="2" customWidth="1"/>
    <col min="1560" max="1784" width="9.140625" style="2"/>
    <col min="1785" max="1785" width="14.42578125" style="2" bestFit="1" customWidth="1"/>
    <col min="1786" max="1800" width="5" style="2" customWidth="1"/>
    <col min="1801" max="1809" width="0" style="2" hidden="1" customWidth="1"/>
    <col min="1810" max="1812" width="8" style="2" customWidth="1"/>
    <col min="1813" max="1813" width="2.28515625" style="2" customWidth="1"/>
    <col min="1814" max="1815" width="8" style="2" customWidth="1"/>
    <col min="1816" max="2040" width="9.140625" style="2"/>
    <col min="2041" max="2041" width="14.42578125" style="2" bestFit="1" customWidth="1"/>
    <col min="2042" max="2056" width="5" style="2" customWidth="1"/>
    <col min="2057" max="2065" width="0" style="2" hidden="1" customWidth="1"/>
    <col min="2066" max="2068" width="8" style="2" customWidth="1"/>
    <col min="2069" max="2069" width="2.28515625" style="2" customWidth="1"/>
    <col min="2070" max="2071" width="8" style="2" customWidth="1"/>
    <col min="2072" max="2296" width="9.140625" style="2"/>
    <col min="2297" max="2297" width="14.42578125" style="2" bestFit="1" customWidth="1"/>
    <col min="2298" max="2312" width="5" style="2" customWidth="1"/>
    <col min="2313" max="2321" width="0" style="2" hidden="1" customWidth="1"/>
    <col min="2322" max="2324" width="8" style="2" customWidth="1"/>
    <col min="2325" max="2325" width="2.28515625" style="2" customWidth="1"/>
    <col min="2326" max="2327" width="8" style="2" customWidth="1"/>
    <col min="2328" max="2552" width="9.140625" style="2"/>
    <col min="2553" max="2553" width="14.42578125" style="2" bestFit="1" customWidth="1"/>
    <col min="2554" max="2568" width="5" style="2" customWidth="1"/>
    <col min="2569" max="2577" width="0" style="2" hidden="1" customWidth="1"/>
    <col min="2578" max="2580" width="8" style="2" customWidth="1"/>
    <col min="2581" max="2581" width="2.28515625" style="2" customWidth="1"/>
    <col min="2582" max="2583" width="8" style="2" customWidth="1"/>
    <col min="2584" max="2808" width="9.140625" style="2"/>
    <col min="2809" max="2809" width="14.42578125" style="2" bestFit="1" customWidth="1"/>
    <col min="2810" max="2824" width="5" style="2" customWidth="1"/>
    <col min="2825" max="2833" width="0" style="2" hidden="1" customWidth="1"/>
    <col min="2834" max="2836" width="8" style="2" customWidth="1"/>
    <col min="2837" max="2837" width="2.28515625" style="2" customWidth="1"/>
    <col min="2838" max="2839" width="8" style="2" customWidth="1"/>
    <col min="2840" max="3064" width="9.140625" style="2"/>
    <col min="3065" max="3065" width="14.42578125" style="2" bestFit="1" customWidth="1"/>
    <col min="3066" max="3080" width="5" style="2" customWidth="1"/>
    <col min="3081" max="3089" width="0" style="2" hidden="1" customWidth="1"/>
    <col min="3090" max="3092" width="8" style="2" customWidth="1"/>
    <col min="3093" max="3093" width="2.28515625" style="2" customWidth="1"/>
    <col min="3094" max="3095" width="8" style="2" customWidth="1"/>
    <col min="3096" max="3320" width="9.140625" style="2"/>
    <col min="3321" max="3321" width="14.42578125" style="2" bestFit="1" customWidth="1"/>
    <col min="3322" max="3336" width="5" style="2" customWidth="1"/>
    <col min="3337" max="3345" width="0" style="2" hidden="1" customWidth="1"/>
    <col min="3346" max="3348" width="8" style="2" customWidth="1"/>
    <col min="3349" max="3349" width="2.28515625" style="2" customWidth="1"/>
    <col min="3350" max="3351" width="8" style="2" customWidth="1"/>
    <col min="3352" max="3576" width="9.140625" style="2"/>
    <col min="3577" max="3577" width="14.42578125" style="2" bestFit="1" customWidth="1"/>
    <col min="3578" max="3592" width="5" style="2" customWidth="1"/>
    <col min="3593" max="3601" width="0" style="2" hidden="1" customWidth="1"/>
    <col min="3602" max="3604" width="8" style="2" customWidth="1"/>
    <col min="3605" max="3605" width="2.28515625" style="2" customWidth="1"/>
    <col min="3606" max="3607" width="8" style="2" customWidth="1"/>
    <col min="3608" max="3832" width="9.140625" style="2"/>
    <col min="3833" max="3833" width="14.42578125" style="2" bestFit="1" customWidth="1"/>
    <col min="3834" max="3848" width="5" style="2" customWidth="1"/>
    <col min="3849" max="3857" width="0" style="2" hidden="1" customWidth="1"/>
    <col min="3858" max="3860" width="8" style="2" customWidth="1"/>
    <col min="3861" max="3861" width="2.28515625" style="2" customWidth="1"/>
    <col min="3862" max="3863" width="8" style="2" customWidth="1"/>
    <col min="3864" max="4088" width="9.140625" style="2"/>
    <col min="4089" max="4089" width="14.42578125" style="2" bestFit="1" customWidth="1"/>
    <col min="4090" max="4104" width="5" style="2" customWidth="1"/>
    <col min="4105" max="4113" width="0" style="2" hidden="1" customWidth="1"/>
    <col min="4114" max="4116" width="8" style="2" customWidth="1"/>
    <col min="4117" max="4117" width="2.28515625" style="2" customWidth="1"/>
    <col min="4118" max="4119" width="8" style="2" customWidth="1"/>
    <col min="4120" max="4344" width="9.140625" style="2"/>
    <col min="4345" max="4345" width="14.42578125" style="2" bestFit="1" customWidth="1"/>
    <col min="4346" max="4360" width="5" style="2" customWidth="1"/>
    <col min="4361" max="4369" width="0" style="2" hidden="1" customWidth="1"/>
    <col min="4370" max="4372" width="8" style="2" customWidth="1"/>
    <col min="4373" max="4373" width="2.28515625" style="2" customWidth="1"/>
    <col min="4374" max="4375" width="8" style="2" customWidth="1"/>
    <col min="4376" max="4600" width="9.140625" style="2"/>
    <col min="4601" max="4601" width="14.42578125" style="2" bestFit="1" customWidth="1"/>
    <col min="4602" max="4616" width="5" style="2" customWidth="1"/>
    <col min="4617" max="4625" width="0" style="2" hidden="1" customWidth="1"/>
    <col min="4626" max="4628" width="8" style="2" customWidth="1"/>
    <col min="4629" max="4629" width="2.28515625" style="2" customWidth="1"/>
    <col min="4630" max="4631" width="8" style="2" customWidth="1"/>
    <col min="4632" max="4856" width="9.140625" style="2"/>
    <col min="4857" max="4857" width="14.42578125" style="2" bestFit="1" customWidth="1"/>
    <col min="4858" max="4872" width="5" style="2" customWidth="1"/>
    <col min="4873" max="4881" width="0" style="2" hidden="1" customWidth="1"/>
    <col min="4882" max="4884" width="8" style="2" customWidth="1"/>
    <col min="4885" max="4885" width="2.28515625" style="2" customWidth="1"/>
    <col min="4886" max="4887" width="8" style="2" customWidth="1"/>
    <col min="4888" max="5112" width="9.140625" style="2"/>
    <col min="5113" max="5113" width="14.42578125" style="2" bestFit="1" customWidth="1"/>
    <col min="5114" max="5128" width="5" style="2" customWidth="1"/>
    <col min="5129" max="5137" width="0" style="2" hidden="1" customWidth="1"/>
    <col min="5138" max="5140" width="8" style="2" customWidth="1"/>
    <col min="5141" max="5141" width="2.28515625" style="2" customWidth="1"/>
    <col min="5142" max="5143" width="8" style="2" customWidth="1"/>
    <col min="5144" max="5368" width="9.140625" style="2"/>
    <col min="5369" max="5369" width="14.42578125" style="2" bestFit="1" customWidth="1"/>
    <col min="5370" max="5384" width="5" style="2" customWidth="1"/>
    <col min="5385" max="5393" width="0" style="2" hidden="1" customWidth="1"/>
    <col min="5394" max="5396" width="8" style="2" customWidth="1"/>
    <col min="5397" max="5397" width="2.28515625" style="2" customWidth="1"/>
    <col min="5398" max="5399" width="8" style="2" customWidth="1"/>
    <col min="5400" max="5624" width="9.140625" style="2"/>
    <col min="5625" max="5625" width="14.42578125" style="2" bestFit="1" customWidth="1"/>
    <col min="5626" max="5640" width="5" style="2" customWidth="1"/>
    <col min="5641" max="5649" width="0" style="2" hidden="1" customWidth="1"/>
    <col min="5650" max="5652" width="8" style="2" customWidth="1"/>
    <col min="5653" max="5653" width="2.28515625" style="2" customWidth="1"/>
    <col min="5654" max="5655" width="8" style="2" customWidth="1"/>
    <col min="5656" max="5880" width="9.140625" style="2"/>
    <col min="5881" max="5881" width="14.42578125" style="2" bestFit="1" customWidth="1"/>
    <col min="5882" max="5896" width="5" style="2" customWidth="1"/>
    <col min="5897" max="5905" width="0" style="2" hidden="1" customWidth="1"/>
    <col min="5906" max="5908" width="8" style="2" customWidth="1"/>
    <col min="5909" max="5909" width="2.28515625" style="2" customWidth="1"/>
    <col min="5910" max="5911" width="8" style="2" customWidth="1"/>
    <col min="5912" max="6136" width="9.140625" style="2"/>
    <col min="6137" max="6137" width="14.42578125" style="2" bestFit="1" customWidth="1"/>
    <col min="6138" max="6152" width="5" style="2" customWidth="1"/>
    <col min="6153" max="6161" width="0" style="2" hidden="1" customWidth="1"/>
    <col min="6162" max="6164" width="8" style="2" customWidth="1"/>
    <col min="6165" max="6165" width="2.28515625" style="2" customWidth="1"/>
    <col min="6166" max="6167" width="8" style="2" customWidth="1"/>
    <col min="6168" max="6392" width="9.140625" style="2"/>
    <col min="6393" max="6393" width="14.42578125" style="2" bestFit="1" customWidth="1"/>
    <col min="6394" max="6408" width="5" style="2" customWidth="1"/>
    <col min="6409" max="6417" width="0" style="2" hidden="1" customWidth="1"/>
    <col min="6418" max="6420" width="8" style="2" customWidth="1"/>
    <col min="6421" max="6421" width="2.28515625" style="2" customWidth="1"/>
    <col min="6422" max="6423" width="8" style="2" customWidth="1"/>
    <col min="6424" max="6648" width="9.140625" style="2"/>
    <col min="6649" max="6649" width="14.42578125" style="2" bestFit="1" customWidth="1"/>
    <col min="6650" max="6664" width="5" style="2" customWidth="1"/>
    <col min="6665" max="6673" width="0" style="2" hidden="1" customWidth="1"/>
    <col min="6674" max="6676" width="8" style="2" customWidth="1"/>
    <col min="6677" max="6677" width="2.28515625" style="2" customWidth="1"/>
    <col min="6678" max="6679" width="8" style="2" customWidth="1"/>
    <col min="6680" max="6904" width="9.140625" style="2"/>
    <col min="6905" max="6905" width="14.42578125" style="2" bestFit="1" customWidth="1"/>
    <col min="6906" max="6920" width="5" style="2" customWidth="1"/>
    <col min="6921" max="6929" width="0" style="2" hidden="1" customWidth="1"/>
    <col min="6930" max="6932" width="8" style="2" customWidth="1"/>
    <col min="6933" max="6933" width="2.28515625" style="2" customWidth="1"/>
    <col min="6934" max="6935" width="8" style="2" customWidth="1"/>
    <col min="6936" max="7160" width="9.140625" style="2"/>
    <col min="7161" max="7161" width="14.42578125" style="2" bestFit="1" customWidth="1"/>
    <col min="7162" max="7176" width="5" style="2" customWidth="1"/>
    <col min="7177" max="7185" width="0" style="2" hidden="1" customWidth="1"/>
    <col min="7186" max="7188" width="8" style="2" customWidth="1"/>
    <col min="7189" max="7189" width="2.28515625" style="2" customWidth="1"/>
    <col min="7190" max="7191" width="8" style="2" customWidth="1"/>
    <col min="7192" max="7416" width="9.140625" style="2"/>
    <col min="7417" max="7417" width="14.42578125" style="2" bestFit="1" customWidth="1"/>
    <col min="7418" max="7432" width="5" style="2" customWidth="1"/>
    <col min="7433" max="7441" width="0" style="2" hidden="1" customWidth="1"/>
    <col min="7442" max="7444" width="8" style="2" customWidth="1"/>
    <col min="7445" max="7445" width="2.28515625" style="2" customWidth="1"/>
    <col min="7446" max="7447" width="8" style="2" customWidth="1"/>
    <col min="7448" max="7672" width="9.140625" style="2"/>
    <col min="7673" max="7673" width="14.42578125" style="2" bestFit="1" customWidth="1"/>
    <col min="7674" max="7688" width="5" style="2" customWidth="1"/>
    <col min="7689" max="7697" width="0" style="2" hidden="1" customWidth="1"/>
    <col min="7698" max="7700" width="8" style="2" customWidth="1"/>
    <col min="7701" max="7701" width="2.28515625" style="2" customWidth="1"/>
    <col min="7702" max="7703" width="8" style="2" customWidth="1"/>
    <col min="7704" max="7928" width="9.140625" style="2"/>
    <col min="7929" max="7929" width="14.42578125" style="2" bestFit="1" customWidth="1"/>
    <col min="7930" max="7944" width="5" style="2" customWidth="1"/>
    <col min="7945" max="7953" width="0" style="2" hidden="1" customWidth="1"/>
    <col min="7954" max="7956" width="8" style="2" customWidth="1"/>
    <col min="7957" max="7957" width="2.28515625" style="2" customWidth="1"/>
    <col min="7958" max="7959" width="8" style="2" customWidth="1"/>
    <col min="7960" max="8184" width="9.140625" style="2"/>
    <col min="8185" max="8185" width="14.42578125" style="2" bestFit="1" customWidth="1"/>
    <col min="8186" max="8200" width="5" style="2" customWidth="1"/>
    <col min="8201" max="8209" width="0" style="2" hidden="1" customWidth="1"/>
    <col min="8210" max="8212" width="8" style="2" customWidth="1"/>
    <col min="8213" max="8213" width="2.28515625" style="2" customWidth="1"/>
    <col min="8214" max="8215" width="8" style="2" customWidth="1"/>
    <col min="8216" max="8440" width="9.140625" style="2"/>
    <col min="8441" max="8441" width="14.42578125" style="2" bestFit="1" customWidth="1"/>
    <col min="8442" max="8456" width="5" style="2" customWidth="1"/>
    <col min="8457" max="8465" width="0" style="2" hidden="1" customWidth="1"/>
    <col min="8466" max="8468" width="8" style="2" customWidth="1"/>
    <col min="8469" max="8469" width="2.28515625" style="2" customWidth="1"/>
    <col min="8470" max="8471" width="8" style="2" customWidth="1"/>
    <col min="8472" max="8696" width="9.140625" style="2"/>
    <col min="8697" max="8697" width="14.42578125" style="2" bestFit="1" customWidth="1"/>
    <col min="8698" max="8712" width="5" style="2" customWidth="1"/>
    <col min="8713" max="8721" width="0" style="2" hidden="1" customWidth="1"/>
    <col min="8722" max="8724" width="8" style="2" customWidth="1"/>
    <col min="8725" max="8725" width="2.28515625" style="2" customWidth="1"/>
    <col min="8726" max="8727" width="8" style="2" customWidth="1"/>
    <col min="8728" max="8952" width="9.140625" style="2"/>
    <col min="8953" max="8953" width="14.42578125" style="2" bestFit="1" customWidth="1"/>
    <col min="8954" max="8968" width="5" style="2" customWidth="1"/>
    <col min="8969" max="8977" width="0" style="2" hidden="1" customWidth="1"/>
    <col min="8978" max="8980" width="8" style="2" customWidth="1"/>
    <col min="8981" max="8981" width="2.28515625" style="2" customWidth="1"/>
    <col min="8982" max="8983" width="8" style="2" customWidth="1"/>
    <col min="8984" max="9208" width="9.140625" style="2"/>
    <col min="9209" max="9209" width="14.42578125" style="2" bestFit="1" customWidth="1"/>
    <col min="9210" max="9224" width="5" style="2" customWidth="1"/>
    <col min="9225" max="9233" width="0" style="2" hidden="1" customWidth="1"/>
    <col min="9234" max="9236" width="8" style="2" customWidth="1"/>
    <col min="9237" max="9237" width="2.28515625" style="2" customWidth="1"/>
    <col min="9238" max="9239" width="8" style="2" customWidth="1"/>
    <col min="9240" max="9464" width="9.140625" style="2"/>
    <col min="9465" max="9465" width="14.42578125" style="2" bestFit="1" customWidth="1"/>
    <col min="9466" max="9480" width="5" style="2" customWidth="1"/>
    <col min="9481" max="9489" width="0" style="2" hidden="1" customWidth="1"/>
    <col min="9490" max="9492" width="8" style="2" customWidth="1"/>
    <col min="9493" max="9493" width="2.28515625" style="2" customWidth="1"/>
    <col min="9494" max="9495" width="8" style="2" customWidth="1"/>
    <col min="9496" max="9720" width="9.140625" style="2"/>
    <col min="9721" max="9721" width="14.42578125" style="2" bestFit="1" customWidth="1"/>
    <col min="9722" max="9736" width="5" style="2" customWidth="1"/>
    <col min="9737" max="9745" width="0" style="2" hidden="1" customWidth="1"/>
    <col min="9746" max="9748" width="8" style="2" customWidth="1"/>
    <col min="9749" max="9749" width="2.28515625" style="2" customWidth="1"/>
    <col min="9750" max="9751" width="8" style="2" customWidth="1"/>
    <col min="9752" max="9976" width="9.140625" style="2"/>
    <col min="9977" max="9977" width="14.42578125" style="2" bestFit="1" customWidth="1"/>
    <col min="9978" max="9992" width="5" style="2" customWidth="1"/>
    <col min="9993" max="10001" width="0" style="2" hidden="1" customWidth="1"/>
    <col min="10002" max="10004" width="8" style="2" customWidth="1"/>
    <col min="10005" max="10005" width="2.28515625" style="2" customWidth="1"/>
    <col min="10006" max="10007" width="8" style="2" customWidth="1"/>
    <col min="10008" max="10232" width="9.140625" style="2"/>
    <col min="10233" max="10233" width="14.42578125" style="2" bestFit="1" customWidth="1"/>
    <col min="10234" max="10248" width="5" style="2" customWidth="1"/>
    <col min="10249" max="10257" width="0" style="2" hidden="1" customWidth="1"/>
    <col min="10258" max="10260" width="8" style="2" customWidth="1"/>
    <col min="10261" max="10261" width="2.28515625" style="2" customWidth="1"/>
    <col min="10262" max="10263" width="8" style="2" customWidth="1"/>
    <col min="10264" max="10488" width="9.140625" style="2"/>
    <col min="10489" max="10489" width="14.42578125" style="2" bestFit="1" customWidth="1"/>
    <col min="10490" max="10504" width="5" style="2" customWidth="1"/>
    <col min="10505" max="10513" width="0" style="2" hidden="1" customWidth="1"/>
    <col min="10514" max="10516" width="8" style="2" customWidth="1"/>
    <col min="10517" max="10517" width="2.28515625" style="2" customWidth="1"/>
    <col min="10518" max="10519" width="8" style="2" customWidth="1"/>
    <col min="10520" max="10744" width="9.140625" style="2"/>
    <col min="10745" max="10745" width="14.42578125" style="2" bestFit="1" customWidth="1"/>
    <col min="10746" max="10760" width="5" style="2" customWidth="1"/>
    <col min="10761" max="10769" width="0" style="2" hidden="1" customWidth="1"/>
    <col min="10770" max="10772" width="8" style="2" customWidth="1"/>
    <col min="10773" max="10773" width="2.28515625" style="2" customWidth="1"/>
    <col min="10774" max="10775" width="8" style="2" customWidth="1"/>
    <col min="10776" max="11000" width="9.140625" style="2"/>
    <col min="11001" max="11001" width="14.42578125" style="2" bestFit="1" customWidth="1"/>
    <col min="11002" max="11016" width="5" style="2" customWidth="1"/>
    <col min="11017" max="11025" width="0" style="2" hidden="1" customWidth="1"/>
    <col min="11026" max="11028" width="8" style="2" customWidth="1"/>
    <col min="11029" max="11029" width="2.28515625" style="2" customWidth="1"/>
    <col min="11030" max="11031" width="8" style="2" customWidth="1"/>
    <col min="11032" max="11256" width="9.140625" style="2"/>
    <col min="11257" max="11257" width="14.42578125" style="2" bestFit="1" customWidth="1"/>
    <col min="11258" max="11272" width="5" style="2" customWidth="1"/>
    <col min="11273" max="11281" width="0" style="2" hidden="1" customWidth="1"/>
    <col min="11282" max="11284" width="8" style="2" customWidth="1"/>
    <col min="11285" max="11285" width="2.28515625" style="2" customWidth="1"/>
    <col min="11286" max="11287" width="8" style="2" customWidth="1"/>
    <col min="11288" max="11512" width="9.140625" style="2"/>
    <col min="11513" max="11513" width="14.42578125" style="2" bestFit="1" customWidth="1"/>
    <col min="11514" max="11528" width="5" style="2" customWidth="1"/>
    <col min="11529" max="11537" width="0" style="2" hidden="1" customWidth="1"/>
    <col min="11538" max="11540" width="8" style="2" customWidth="1"/>
    <col min="11541" max="11541" width="2.28515625" style="2" customWidth="1"/>
    <col min="11542" max="11543" width="8" style="2" customWidth="1"/>
    <col min="11544" max="11768" width="9.140625" style="2"/>
    <col min="11769" max="11769" width="14.42578125" style="2" bestFit="1" customWidth="1"/>
    <col min="11770" max="11784" width="5" style="2" customWidth="1"/>
    <col min="11785" max="11793" width="0" style="2" hidden="1" customWidth="1"/>
    <col min="11794" max="11796" width="8" style="2" customWidth="1"/>
    <col min="11797" max="11797" width="2.28515625" style="2" customWidth="1"/>
    <col min="11798" max="11799" width="8" style="2" customWidth="1"/>
    <col min="11800" max="12024" width="9.140625" style="2"/>
    <col min="12025" max="12025" width="14.42578125" style="2" bestFit="1" customWidth="1"/>
    <col min="12026" max="12040" width="5" style="2" customWidth="1"/>
    <col min="12041" max="12049" width="0" style="2" hidden="1" customWidth="1"/>
    <col min="12050" max="12052" width="8" style="2" customWidth="1"/>
    <col min="12053" max="12053" width="2.28515625" style="2" customWidth="1"/>
    <col min="12054" max="12055" width="8" style="2" customWidth="1"/>
    <col min="12056" max="12280" width="9.140625" style="2"/>
    <col min="12281" max="12281" width="14.42578125" style="2" bestFit="1" customWidth="1"/>
    <col min="12282" max="12296" width="5" style="2" customWidth="1"/>
    <col min="12297" max="12305" width="0" style="2" hidden="1" customWidth="1"/>
    <col min="12306" max="12308" width="8" style="2" customWidth="1"/>
    <col min="12309" max="12309" width="2.28515625" style="2" customWidth="1"/>
    <col min="12310" max="12311" width="8" style="2" customWidth="1"/>
    <col min="12312" max="12536" width="9.140625" style="2"/>
    <col min="12537" max="12537" width="14.42578125" style="2" bestFit="1" customWidth="1"/>
    <col min="12538" max="12552" width="5" style="2" customWidth="1"/>
    <col min="12553" max="12561" width="0" style="2" hidden="1" customWidth="1"/>
    <col min="12562" max="12564" width="8" style="2" customWidth="1"/>
    <col min="12565" max="12565" width="2.28515625" style="2" customWidth="1"/>
    <col min="12566" max="12567" width="8" style="2" customWidth="1"/>
    <col min="12568" max="12792" width="9.140625" style="2"/>
    <col min="12793" max="12793" width="14.42578125" style="2" bestFit="1" customWidth="1"/>
    <col min="12794" max="12808" width="5" style="2" customWidth="1"/>
    <col min="12809" max="12817" width="0" style="2" hidden="1" customWidth="1"/>
    <col min="12818" max="12820" width="8" style="2" customWidth="1"/>
    <col min="12821" max="12821" width="2.28515625" style="2" customWidth="1"/>
    <col min="12822" max="12823" width="8" style="2" customWidth="1"/>
    <col min="12824" max="13048" width="9.140625" style="2"/>
    <col min="13049" max="13049" width="14.42578125" style="2" bestFit="1" customWidth="1"/>
    <col min="13050" max="13064" width="5" style="2" customWidth="1"/>
    <col min="13065" max="13073" width="0" style="2" hidden="1" customWidth="1"/>
    <col min="13074" max="13076" width="8" style="2" customWidth="1"/>
    <col min="13077" max="13077" width="2.28515625" style="2" customWidth="1"/>
    <col min="13078" max="13079" width="8" style="2" customWidth="1"/>
    <col min="13080" max="13304" width="9.140625" style="2"/>
    <col min="13305" max="13305" width="14.42578125" style="2" bestFit="1" customWidth="1"/>
    <col min="13306" max="13320" width="5" style="2" customWidth="1"/>
    <col min="13321" max="13329" width="0" style="2" hidden="1" customWidth="1"/>
    <col min="13330" max="13332" width="8" style="2" customWidth="1"/>
    <col min="13333" max="13333" width="2.28515625" style="2" customWidth="1"/>
    <col min="13334" max="13335" width="8" style="2" customWidth="1"/>
    <col min="13336" max="13560" width="9.140625" style="2"/>
    <col min="13561" max="13561" width="14.42578125" style="2" bestFit="1" customWidth="1"/>
    <col min="13562" max="13576" width="5" style="2" customWidth="1"/>
    <col min="13577" max="13585" width="0" style="2" hidden="1" customWidth="1"/>
    <col min="13586" max="13588" width="8" style="2" customWidth="1"/>
    <col min="13589" max="13589" width="2.28515625" style="2" customWidth="1"/>
    <col min="13590" max="13591" width="8" style="2" customWidth="1"/>
    <col min="13592" max="13816" width="9.140625" style="2"/>
    <col min="13817" max="13817" width="14.42578125" style="2" bestFit="1" customWidth="1"/>
    <col min="13818" max="13832" width="5" style="2" customWidth="1"/>
    <col min="13833" max="13841" width="0" style="2" hidden="1" customWidth="1"/>
    <col min="13842" max="13844" width="8" style="2" customWidth="1"/>
    <col min="13845" max="13845" width="2.28515625" style="2" customWidth="1"/>
    <col min="13846" max="13847" width="8" style="2" customWidth="1"/>
    <col min="13848" max="14072" width="9.140625" style="2"/>
    <col min="14073" max="14073" width="14.42578125" style="2" bestFit="1" customWidth="1"/>
    <col min="14074" max="14088" width="5" style="2" customWidth="1"/>
    <col min="14089" max="14097" width="0" style="2" hidden="1" customWidth="1"/>
    <col min="14098" max="14100" width="8" style="2" customWidth="1"/>
    <col min="14101" max="14101" width="2.28515625" style="2" customWidth="1"/>
    <col min="14102" max="14103" width="8" style="2" customWidth="1"/>
    <col min="14104" max="14328" width="9.140625" style="2"/>
    <col min="14329" max="14329" width="14.42578125" style="2" bestFit="1" customWidth="1"/>
    <col min="14330" max="14344" width="5" style="2" customWidth="1"/>
    <col min="14345" max="14353" width="0" style="2" hidden="1" customWidth="1"/>
    <col min="14354" max="14356" width="8" style="2" customWidth="1"/>
    <col min="14357" max="14357" width="2.28515625" style="2" customWidth="1"/>
    <col min="14358" max="14359" width="8" style="2" customWidth="1"/>
    <col min="14360" max="14584" width="9.140625" style="2"/>
    <col min="14585" max="14585" width="14.42578125" style="2" bestFit="1" customWidth="1"/>
    <col min="14586" max="14600" width="5" style="2" customWidth="1"/>
    <col min="14601" max="14609" width="0" style="2" hidden="1" customWidth="1"/>
    <col min="14610" max="14612" width="8" style="2" customWidth="1"/>
    <col min="14613" max="14613" width="2.28515625" style="2" customWidth="1"/>
    <col min="14614" max="14615" width="8" style="2" customWidth="1"/>
    <col min="14616" max="14840" width="9.140625" style="2"/>
    <col min="14841" max="14841" width="14.42578125" style="2" bestFit="1" customWidth="1"/>
    <col min="14842" max="14856" width="5" style="2" customWidth="1"/>
    <col min="14857" max="14865" width="0" style="2" hidden="1" customWidth="1"/>
    <col min="14866" max="14868" width="8" style="2" customWidth="1"/>
    <col min="14869" max="14869" width="2.28515625" style="2" customWidth="1"/>
    <col min="14870" max="14871" width="8" style="2" customWidth="1"/>
    <col min="14872" max="15096" width="9.140625" style="2"/>
    <col min="15097" max="15097" width="14.42578125" style="2" bestFit="1" customWidth="1"/>
    <col min="15098" max="15112" width="5" style="2" customWidth="1"/>
    <col min="15113" max="15121" width="0" style="2" hidden="1" customWidth="1"/>
    <col min="15122" max="15124" width="8" style="2" customWidth="1"/>
    <col min="15125" max="15125" width="2.28515625" style="2" customWidth="1"/>
    <col min="15126" max="15127" width="8" style="2" customWidth="1"/>
    <col min="15128" max="15352" width="9.140625" style="2"/>
    <col min="15353" max="15353" width="14.42578125" style="2" bestFit="1" customWidth="1"/>
    <col min="15354" max="15368" width="5" style="2" customWidth="1"/>
    <col min="15369" max="15377" width="0" style="2" hidden="1" customWidth="1"/>
    <col min="15378" max="15380" width="8" style="2" customWidth="1"/>
    <col min="15381" max="15381" width="2.28515625" style="2" customWidth="1"/>
    <col min="15382" max="15383" width="8" style="2" customWidth="1"/>
    <col min="15384" max="15608" width="9.140625" style="2"/>
    <col min="15609" max="15609" width="14.42578125" style="2" bestFit="1" customWidth="1"/>
    <col min="15610" max="15624" width="5" style="2" customWidth="1"/>
    <col min="15625" max="15633" width="0" style="2" hidden="1" customWidth="1"/>
    <col min="15634" max="15636" width="8" style="2" customWidth="1"/>
    <col min="15637" max="15637" width="2.28515625" style="2" customWidth="1"/>
    <col min="15638" max="15639" width="8" style="2" customWidth="1"/>
    <col min="15640" max="15864" width="9.140625" style="2"/>
    <col min="15865" max="15865" width="14.42578125" style="2" bestFit="1" customWidth="1"/>
    <col min="15866" max="15880" width="5" style="2" customWidth="1"/>
    <col min="15881" max="15889" width="0" style="2" hidden="1" customWidth="1"/>
    <col min="15890" max="15892" width="8" style="2" customWidth="1"/>
    <col min="15893" max="15893" width="2.28515625" style="2" customWidth="1"/>
    <col min="15894" max="15895" width="8" style="2" customWidth="1"/>
    <col min="15896" max="16120" width="9.140625" style="2"/>
    <col min="16121" max="16121" width="14.42578125" style="2" bestFit="1" customWidth="1"/>
    <col min="16122" max="16136" width="5" style="2" customWidth="1"/>
    <col min="16137" max="16145" width="0" style="2" hidden="1" customWidth="1"/>
    <col min="16146" max="16148" width="8" style="2" customWidth="1"/>
    <col min="16149" max="16149" width="2.28515625" style="2" customWidth="1"/>
    <col min="16150" max="16151" width="8" style="2" customWidth="1"/>
    <col min="16152" max="16384" width="9.140625" style="2"/>
  </cols>
  <sheetData>
    <row r="1" spans="1:42" ht="50.1" customHeight="1" thickBot="1" x14ac:dyDescent="0.3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3" t="s">
        <v>0</v>
      </c>
      <c r="B2" s="50"/>
      <c r="C2" s="21"/>
      <c r="D2" s="21"/>
      <c r="E2" s="21"/>
      <c r="F2" s="4"/>
      <c r="G2" s="3">
        <f>$B2</f>
        <v>0</v>
      </c>
      <c r="H2" s="51"/>
      <c r="I2" s="5" t="s">
        <v>8</v>
      </c>
      <c r="J2" s="51"/>
      <c r="K2" s="6">
        <f>$B5</f>
        <v>0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>
        <f>W3</f>
        <v>0</v>
      </c>
      <c r="Y2" s="267"/>
      <c r="Z2" s="268"/>
      <c r="AA2" s="269">
        <f>W4</f>
        <v>0</v>
      </c>
      <c r="AB2" s="267"/>
      <c r="AC2" s="268"/>
      <c r="AD2" s="269">
        <f>W5</f>
        <v>0</v>
      </c>
      <c r="AE2" s="267"/>
      <c r="AF2" s="268"/>
      <c r="AG2" s="269">
        <f>W6</f>
        <v>0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">
      <c r="A3" s="7" t="s">
        <v>1</v>
      </c>
      <c r="B3" s="54"/>
      <c r="C3" s="21"/>
      <c r="D3" s="21"/>
      <c r="E3" s="21"/>
      <c r="F3" s="4"/>
      <c r="G3" s="7">
        <f>$B3</f>
        <v>0</v>
      </c>
      <c r="H3" s="55"/>
      <c r="I3" s="8" t="s">
        <v>8</v>
      </c>
      <c r="J3" s="55"/>
      <c r="K3" s="9">
        <f>$B4</f>
        <v>0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10" t="s">
        <v>0</v>
      </c>
      <c r="W3" s="11">
        <f>'4členná'!$B$2</f>
        <v>0</v>
      </c>
      <c r="X3" s="300"/>
      <c r="Y3" s="301"/>
      <c r="Z3" s="302"/>
      <c r="AA3" s="15">
        <f>'4členná'!$H$6</f>
        <v>0</v>
      </c>
      <c r="AB3" s="16" t="s">
        <v>8</v>
      </c>
      <c r="AC3" s="17">
        <f>'4členná'!$J$6</f>
        <v>0</v>
      </c>
      <c r="AD3" s="15">
        <f>'4členná'!$H$4</f>
        <v>0</v>
      </c>
      <c r="AE3" s="16" t="s">
        <v>8</v>
      </c>
      <c r="AF3" s="17">
        <f>'4členná'!$J$4</f>
        <v>0</v>
      </c>
      <c r="AG3" s="15">
        <f>'4členná'!$H$2</f>
        <v>0</v>
      </c>
      <c r="AH3" s="16" t="s">
        <v>8</v>
      </c>
      <c r="AI3" s="17">
        <f>'4členná'!$J$2</f>
        <v>0</v>
      </c>
      <c r="AJ3" s="18">
        <f>SUM(IF(X3&gt;Z3,1,0),IF(AA3&gt;AC3,1,0),IF(AD3&gt;AF3,1,0),IF(AG3&gt;AI3,1,0))</f>
        <v>0</v>
      </c>
      <c r="AK3" s="56" t="e">
        <f>_xlfn.RANK.EQ(AL3,$AL$3:$AL$6)</f>
        <v>#DIV/0!</v>
      </c>
      <c r="AL3" s="57" t="e">
        <f>1000*AJ3+AP3</f>
        <v>#DIV/0!</v>
      </c>
      <c r="AM3" s="16">
        <f>X3+AA3+AD3+AG3</f>
        <v>0</v>
      </c>
      <c r="AN3" s="16" t="s">
        <v>8</v>
      </c>
      <c r="AO3" s="16">
        <f>Z3+AC3+AF3+AI3</f>
        <v>0</v>
      </c>
      <c r="AP3" s="58" t="e">
        <f>AM3/AO3</f>
        <v>#DIV/0!</v>
      </c>
    </row>
    <row r="4" spans="1:42" ht="20.100000000000001" customHeight="1" x14ac:dyDescent="0.2">
      <c r="A4" s="7" t="s">
        <v>2</v>
      </c>
      <c r="B4" s="54"/>
      <c r="C4" s="21"/>
      <c r="D4" s="21"/>
      <c r="E4" s="21"/>
      <c r="F4" s="49"/>
      <c r="G4" s="7">
        <f>$B2</f>
        <v>0</v>
      </c>
      <c r="H4" s="55"/>
      <c r="I4" s="8" t="s">
        <v>8</v>
      </c>
      <c r="J4" s="55"/>
      <c r="K4" s="9">
        <f>$B4</f>
        <v>0</v>
      </c>
      <c r="L4" s="52"/>
      <c r="M4" s="52"/>
      <c r="N4" s="52"/>
      <c r="O4" s="52"/>
      <c r="P4" s="52"/>
      <c r="Q4" s="52"/>
      <c r="R4" s="52"/>
      <c r="S4" s="52"/>
      <c r="T4" s="53"/>
      <c r="V4" s="7" t="s">
        <v>1</v>
      </c>
      <c r="W4" s="22">
        <f>'4členná'!$B$3</f>
        <v>0</v>
      </c>
      <c r="X4" s="34">
        <f>AC3</f>
        <v>0</v>
      </c>
      <c r="Y4" s="35" t="s">
        <v>8</v>
      </c>
      <c r="Z4" s="36">
        <f>AA3</f>
        <v>0</v>
      </c>
      <c r="AA4" s="303"/>
      <c r="AB4" s="304"/>
      <c r="AC4" s="305"/>
      <c r="AD4" s="29">
        <f>'4členná'!$H$3</f>
        <v>0</v>
      </c>
      <c r="AE4" s="30" t="s">
        <v>8</v>
      </c>
      <c r="AF4" s="31">
        <f>'4členná'!$J$3</f>
        <v>0</v>
      </c>
      <c r="AG4" s="29">
        <f>'4členná'!$H$5</f>
        <v>0</v>
      </c>
      <c r="AH4" s="30" t="s">
        <v>8</v>
      </c>
      <c r="AI4" s="31">
        <f>'4členná'!$J$5</f>
        <v>0</v>
      </c>
      <c r="AJ4" s="32">
        <f t="shared" ref="AJ4:AJ6" si="0">SUM(IF(X4&gt;Z4,1,0),IF(AA4&gt;AC4,1,0),IF(AD4&gt;AF4,1,0),IF(AG4&gt;AI4,1,0))</f>
        <v>0</v>
      </c>
      <c r="AK4" s="59" t="e">
        <f t="shared" ref="AK4:AK6" si="1">_xlfn.RANK.EQ(AL4,$AL$3:$AL$6)</f>
        <v>#DIV/0!</v>
      </c>
      <c r="AL4" s="57" t="e">
        <f t="shared" ref="AL4:AL6" si="2">1000*AJ4+AP4</f>
        <v>#DIV/0!</v>
      </c>
      <c r="AM4" s="30">
        <f t="shared" ref="AM4:AM6" si="3">X4+AA4+AD4+AG4</f>
        <v>0</v>
      </c>
      <c r="AN4" s="30" t="s">
        <v>8</v>
      </c>
      <c r="AO4" s="30">
        <f t="shared" ref="AO4:AO6" si="4">Z4+AC4+AF4+AI4</f>
        <v>0</v>
      </c>
      <c r="AP4" s="60" t="e">
        <f t="shared" ref="AP4:AP6" si="5">AM4/AO4</f>
        <v>#DIV/0!</v>
      </c>
    </row>
    <row r="5" spans="1:42" ht="20.100000000000001" customHeight="1" thickBot="1" x14ac:dyDescent="0.25">
      <c r="A5" s="37" t="s">
        <v>3</v>
      </c>
      <c r="B5" s="61"/>
      <c r="C5" s="21"/>
      <c r="D5" s="21"/>
      <c r="E5" s="21"/>
      <c r="G5" s="7">
        <f>$B3</f>
        <v>0</v>
      </c>
      <c r="H5" s="55"/>
      <c r="I5" s="8" t="s">
        <v>8</v>
      </c>
      <c r="J5" s="55"/>
      <c r="K5" s="9">
        <f>$B5</f>
        <v>0</v>
      </c>
      <c r="L5" s="52"/>
      <c r="M5" s="52"/>
      <c r="N5" s="52"/>
      <c r="O5" s="52"/>
      <c r="P5" s="52"/>
      <c r="Q5" s="52"/>
      <c r="R5" s="52"/>
      <c r="S5" s="52"/>
      <c r="T5" s="53"/>
      <c r="V5" s="7" t="s">
        <v>2</v>
      </c>
      <c r="W5" s="22">
        <f>'4členná'!$B$4</f>
        <v>0</v>
      </c>
      <c r="X5" s="34">
        <f>AF3</f>
        <v>0</v>
      </c>
      <c r="Y5" s="35" t="s">
        <v>8</v>
      </c>
      <c r="Z5" s="36">
        <f>AD3</f>
        <v>0</v>
      </c>
      <c r="AA5" s="34">
        <f>AF4</f>
        <v>0</v>
      </c>
      <c r="AB5" s="35" t="s">
        <v>8</v>
      </c>
      <c r="AC5" s="36">
        <f>AD4</f>
        <v>0</v>
      </c>
      <c r="AD5" s="303"/>
      <c r="AE5" s="304"/>
      <c r="AF5" s="305"/>
      <c r="AG5" s="29">
        <f>'4členná'!$H$7</f>
        <v>0</v>
      </c>
      <c r="AH5" s="30" t="s">
        <v>8</v>
      </c>
      <c r="AI5" s="31">
        <f>'4členná'!$J$7</f>
        <v>0</v>
      </c>
      <c r="AJ5" s="32">
        <f t="shared" si="0"/>
        <v>0</v>
      </c>
      <c r="AK5" s="59" t="e">
        <f t="shared" si="1"/>
        <v>#DIV/0!</v>
      </c>
      <c r="AL5" s="57" t="e">
        <f t="shared" si="2"/>
        <v>#DIV/0!</v>
      </c>
      <c r="AM5" s="30">
        <f t="shared" si="3"/>
        <v>0</v>
      </c>
      <c r="AN5" s="30" t="s">
        <v>8</v>
      </c>
      <c r="AO5" s="30">
        <f t="shared" si="4"/>
        <v>0</v>
      </c>
      <c r="AP5" s="60" t="e">
        <f t="shared" si="5"/>
        <v>#DIV/0!</v>
      </c>
    </row>
    <row r="6" spans="1:42" ht="20.100000000000001" customHeight="1" thickBot="1" x14ac:dyDescent="0.25">
      <c r="G6" s="7">
        <f>$B2</f>
        <v>0</v>
      </c>
      <c r="H6" s="55"/>
      <c r="I6" s="8" t="s">
        <v>8</v>
      </c>
      <c r="J6" s="55"/>
      <c r="K6" s="9">
        <f>$B3</f>
        <v>0</v>
      </c>
      <c r="L6" s="62"/>
      <c r="M6" s="30"/>
      <c r="N6" s="30"/>
      <c r="O6" s="30"/>
      <c r="P6" s="30"/>
      <c r="Q6" s="30"/>
      <c r="R6" s="30"/>
      <c r="S6" s="30"/>
      <c r="T6" s="30"/>
      <c r="V6" s="37" t="s">
        <v>3</v>
      </c>
      <c r="W6" s="38">
        <f>'4členná'!$B$5</f>
        <v>0</v>
      </c>
      <c r="X6" s="39">
        <f>AI3</f>
        <v>0</v>
      </c>
      <c r="Y6" s="40" t="s">
        <v>8</v>
      </c>
      <c r="Z6" s="41">
        <f>AG3</f>
        <v>0</v>
      </c>
      <c r="AA6" s="39">
        <f>AI4</f>
        <v>0</v>
      </c>
      <c r="AB6" s="40" t="s">
        <v>8</v>
      </c>
      <c r="AC6" s="41">
        <f>AG4</f>
        <v>0</v>
      </c>
      <c r="AD6" s="39">
        <f>AI5</f>
        <v>0</v>
      </c>
      <c r="AE6" s="40" t="s">
        <v>8</v>
      </c>
      <c r="AF6" s="41">
        <f>AG5</f>
        <v>0</v>
      </c>
      <c r="AG6" s="306"/>
      <c r="AH6" s="307"/>
      <c r="AI6" s="308"/>
      <c r="AJ6" s="43">
        <f t="shared" si="0"/>
        <v>0</v>
      </c>
      <c r="AK6" s="63" t="e">
        <f t="shared" si="1"/>
        <v>#DIV/0!</v>
      </c>
      <c r="AL6" s="57" t="e">
        <f t="shared" si="2"/>
        <v>#DIV/0!</v>
      </c>
      <c r="AM6" s="44">
        <f t="shared" si="3"/>
        <v>0</v>
      </c>
      <c r="AN6" s="44" t="s">
        <v>8</v>
      </c>
      <c r="AO6" s="44">
        <f t="shared" si="4"/>
        <v>0</v>
      </c>
      <c r="AP6" s="45" t="e">
        <f t="shared" si="5"/>
        <v>#DIV/0!</v>
      </c>
    </row>
    <row r="7" spans="1:42" ht="20.100000000000001" customHeight="1" thickBot="1" x14ac:dyDescent="0.25">
      <c r="G7" s="37">
        <f>$B4</f>
        <v>0</v>
      </c>
      <c r="H7" s="64"/>
      <c r="I7" s="47" t="s">
        <v>8</v>
      </c>
      <c r="J7" s="64"/>
      <c r="K7" s="48">
        <f>$B5</f>
        <v>0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A1:K1"/>
    <mergeCell ref="V1:W2"/>
    <mergeCell ref="X1:Z1"/>
    <mergeCell ref="AA1:AC1"/>
    <mergeCell ref="AD1:AF1"/>
    <mergeCell ref="AJ1:AJ2"/>
    <mergeCell ref="AK1:AK2"/>
    <mergeCell ref="AM1:AP2"/>
    <mergeCell ref="X2:Z2"/>
    <mergeCell ref="AA2:AC2"/>
    <mergeCell ref="AD2:AF2"/>
    <mergeCell ref="AG2:AI2"/>
    <mergeCell ref="AL1:AL2"/>
    <mergeCell ref="X3:Z3"/>
    <mergeCell ref="AA4:AC4"/>
    <mergeCell ref="AD5:AF5"/>
    <mergeCell ref="AG6:AI6"/>
    <mergeCell ref="AG1:AI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zoomScaleNormal="100" workbookViewId="0">
      <selection activeCell="K11" sqref="K11"/>
    </sheetView>
  </sheetViews>
  <sheetFormatPr defaultColWidth="8.85546875" defaultRowHeight="16.5" x14ac:dyDescent="0.25"/>
  <cols>
    <col min="1" max="1" width="5.7109375" style="2" customWidth="1"/>
    <col min="2" max="2" width="30.7109375" style="2" customWidth="1"/>
    <col min="3" max="5" width="0.42578125" style="2" customWidth="1"/>
    <col min="6" max="6" width="5.7109375" style="2" customWidth="1"/>
    <col min="7" max="7" width="30.7109375" style="2" customWidth="1"/>
    <col min="8" max="8" width="5.7109375" style="2" customWidth="1"/>
    <col min="9" max="9" width="3.7109375" style="2" customWidth="1"/>
    <col min="10" max="10" width="5.7109375" style="2" customWidth="1"/>
    <col min="11" max="11" width="30.7109375" style="2" customWidth="1"/>
    <col min="12" max="20" width="5" style="2" hidden="1" customWidth="1"/>
    <col min="21" max="21" width="8" style="2" customWidth="1"/>
    <col min="22" max="22" width="5.42578125" style="2" customWidth="1"/>
    <col min="23" max="23" width="20.42578125" style="2" customWidth="1"/>
    <col min="24" max="34" width="5" style="2" customWidth="1"/>
    <col min="35" max="35" width="5.7109375" style="2" customWidth="1"/>
    <col min="36" max="36" width="8" style="2" customWidth="1"/>
    <col min="37" max="37" width="8.85546875" style="2" customWidth="1"/>
    <col min="38" max="38" width="14" style="2" hidden="1" customWidth="1"/>
    <col min="39" max="39" width="8" style="2" customWidth="1"/>
    <col min="40" max="40" width="2.28515625" style="2" customWidth="1"/>
    <col min="41" max="41" width="8" style="2" customWidth="1"/>
    <col min="42" max="42" width="11.7109375" style="46" customWidth="1"/>
    <col min="43" max="248" width="9.140625" style="2"/>
    <col min="249" max="249" width="14.42578125" style="2" bestFit="1" customWidth="1"/>
    <col min="250" max="264" width="5" style="2" customWidth="1"/>
    <col min="265" max="273" width="0" style="2" hidden="1" customWidth="1"/>
    <col min="274" max="276" width="8" style="2" customWidth="1"/>
    <col min="277" max="277" width="2.28515625" style="2" customWidth="1"/>
    <col min="278" max="279" width="8" style="2" customWidth="1"/>
    <col min="280" max="504" width="9.140625" style="2"/>
    <col min="505" max="505" width="14.42578125" style="2" bestFit="1" customWidth="1"/>
    <col min="506" max="520" width="5" style="2" customWidth="1"/>
    <col min="521" max="529" width="0" style="2" hidden="1" customWidth="1"/>
    <col min="530" max="532" width="8" style="2" customWidth="1"/>
    <col min="533" max="533" width="2.28515625" style="2" customWidth="1"/>
    <col min="534" max="535" width="8" style="2" customWidth="1"/>
    <col min="536" max="760" width="9.140625" style="2"/>
    <col min="761" max="761" width="14.42578125" style="2" bestFit="1" customWidth="1"/>
    <col min="762" max="776" width="5" style="2" customWidth="1"/>
    <col min="777" max="785" width="0" style="2" hidden="1" customWidth="1"/>
    <col min="786" max="788" width="8" style="2" customWidth="1"/>
    <col min="789" max="789" width="2.28515625" style="2" customWidth="1"/>
    <col min="790" max="791" width="8" style="2" customWidth="1"/>
    <col min="792" max="1016" width="9.140625" style="2"/>
    <col min="1017" max="1017" width="14.42578125" style="2" bestFit="1" customWidth="1"/>
    <col min="1018" max="1032" width="5" style="2" customWidth="1"/>
    <col min="1033" max="1041" width="0" style="2" hidden="1" customWidth="1"/>
    <col min="1042" max="1044" width="8" style="2" customWidth="1"/>
    <col min="1045" max="1045" width="2.28515625" style="2" customWidth="1"/>
    <col min="1046" max="1047" width="8" style="2" customWidth="1"/>
    <col min="1048" max="1272" width="9.140625" style="2"/>
    <col min="1273" max="1273" width="14.42578125" style="2" bestFit="1" customWidth="1"/>
    <col min="1274" max="1288" width="5" style="2" customWidth="1"/>
    <col min="1289" max="1297" width="0" style="2" hidden="1" customWidth="1"/>
    <col min="1298" max="1300" width="8" style="2" customWidth="1"/>
    <col min="1301" max="1301" width="2.28515625" style="2" customWidth="1"/>
    <col min="1302" max="1303" width="8" style="2" customWidth="1"/>
    <col min="1304" max="1528" width="9.140625" style="2"/>
    <col min="1529" max="1529" width="14.42578125" style="2" bestFit="1" customWidth="1"/>
    <col min="1530" max="1544" width="5" style="2" customWidth="1"/>
    <col min="1545" max="1553" width="0" style="2" hidden="1" customWidth="1"/>
    <col min="1554" max="1556" width="8" style="2" customWidth="1"/>
    <col min="1557" max="1557" width="2.28515625" style="2" customWidth="1"/>
    <col min="1558" max="1559" width="8" style="2" customWidth="1"/>
    <col min="1560" max="1784" width="9.140625" style="2"/>
    <col min="1785" max="1785" width="14.42578125" style="2" bestFit="1" customWidth="1"/>
    <col min="1786" max="1800" width="5" style="2" customWidth="1"/>
    <col min="1801" max="1809" width="0" style="2" hidden="1" customWidth="1"/>
    <col min="1810" max="1812" width="8" style="2" customWidth="1"/>
    <col min="1813" max="1813" width="2.28515625" style="2" customWidth="1"/>
    <col min="1814" max="1815" width="8" style="2" customWidth="1"/>
    <col min="1816" max="2040" width="9.140625" style="2"/>
    <col min="2041" max="2041" width="14.42578125" style="2" bestFit="1" customWidth="1"/>
    <col min="2042" max="2056" width="5" style="2" customWidth="1"/>
    <col min="2057" max="2065" width="0" style="2" hidden="1" customWidth="1"/>
    <col min="2066" max="2068" width="8" style="2" customWidth="1"/>
    <col min="2069" max="2069" width="2.28515625" style="2" customWidth="1"/>
    <col min="2070" max="2071" width="8" style="2" customWidth="1"/>
    <col min="2072" max="2296" width="9.140625" style="2"/>
    <col min="2297" max="2297" width="14.42578125" style="2" bestFit="1" customWidth="1"/>
    <col min="2298" max="2312" width="5" style="2" customWidth="1"/>
    <col min="2313" max="2321" width="0" style="2" hidden="1" customWidth="1"/>
    <col min="2322" max="2324" width="8" style="2" customWidth="1"/>
    <col min="2325" max="2325" width="2.28515625" style="2" customWidth="1"/>
    <col min="2326" max="2327" width="8" style="2" customWidth="1"/>
    <col min="2328" max="2552" width="9.140625" style="2"/>
    <col min="2553" max="2553" width="14.42578125" style="2" bestFit="1" customWidth="1"/>
    <col min="2554" max="2568" width="5" style="2" customWidth="1"/>
    <col min="2569" max="2577" width="0" style="2" hidden="1" customWidth="1"/>
    <col min="2578" max="2580" width="8" style="2" customWidth="1"/>
    <col min="2581" max="2581" width="2.28515625" style="2" customWidth="1"/>
    <col min="2582" max="2583" width="8" style="2" customWidth="1"/>
    <col min="2584" max="2808" width="9.140625" style="2"/>
    <col min="2809" max="2809" width="14.42578125" style="2" bestFit="1" customWidth="1"/>
    <col min="2810" max="2824" width="5" style="2" customWidth="1"/>
    <col min="2825" max="2833" width="0" style="2" hidden="1" customWidth="1"/>
    <col min="2834" max="2836" width="8" style="2" customWidth="1"/>
    <col min="2837" max="2837" width="2.28515625" style="2" customWidth="1"/>
    <col min="2838" max="2839" width="8" style="2" customWidth="1"/>
    <col min="2840" max="3064" width="9.140625" style="2"/>
    <col min="3065" max="3065" width="14.42578125" style="2" bestFit="1" customWidth="1"/>
    <col min="3066" max="3080" width="5" style="2" customWidth="1"/>
    <col min="3081" max="3089" width="0" style="2" hidden="1" customWidth="1"/>
    <col min="3090" max="3092" width="8" style="2" customWidth="1"/>
    <col min="3093" max="3093" width="2.28515625" style="2" customWidth="1"/>
    <col min="3094" max="3095" width="8" style="2" customWidth="1"/>
    <col min="3096" max="3320" width="9.140625" style="2"/>
    <col min="3321" max="3321" width="14.42578125" style="2" bestFit="1" customWidth="1"/>
    <col min="3322" max="3336" width="5" style="2" customWidth="1"/>
    <col min="3337" max="3345" width="0" style="2" hidden="1" customWidth="1"/>
    <col min="3346" max="3348" width="8" style="2" customWidth="1"/>
    <col min="3349" max="3349" width="2.28515625" style="2" customWidth="1"/>
    <col min="3350" max="3351" width="8" style="2" customWidth="1"/>
    <col min="3352" max="3576" width="9.140625" style="2"/>
    <col min="3577" max="3577" width="14.42578125" style="2" bestFit="1" customWidth="1"/>
    <col min="3578" max="3592" width="5" style="2" customWidth="1"/>
    <col min="3593" max="3601" width="0" style="2" hidden="1" customWidth="1"/>
    <col min="3602" max="3604" width="8" style="2" customWidth="1"/>
    <col min="3605" max="3605" width="2.28515625" style="2" customWidth="1"/>
    <col min="3606" max="3607" width="8" style="2" customWidth="1"/>
    <col min="3608" max="3832" width="9.140625" style="2"/>
    <col min="3833" max="3833" width="14.42578125" style="2" bestFit="1" customWidth="1"/>
    <col min="3834" max="3848" width="5" style="2" customWidth="1"/>
    <col min="3849" max="3857" width="0" style="2" hidden="1" customWidth="1"/>
    <col min="3858" max="3860" width="8" style="2" customWidth="1"/>
    <col min="3861" max="3861" width="2.28515625" style="2" customWidth="1"/>
    <col min="3862" max="3863" width="8" style="2" customWidth="1"/>
    <col min="3864" max="4088" width="9.140625" style="2"/>
    <col min="4089" max="4089" width="14.42578125" style="2" bestFit="1" customWidth="1"/>
    <col min="4090" max="4104" width="5" style="2" customWidth="1"/>
    <col min="4105" max="4113" width="0" style="2" hidden="1" customWidth="1"/>
    <col min="4114" max="4116" width="8" style="2" customWidth="1"/>
    <col min="4117" max="4117" width="2.28515625" style="2" customWidth="1"/>
    <col min="4118" max="4119" width="8" style="2" customWidth="1"/>
    <col min="4120" max="4344" width="9.140625" style="2"/>
    <col min="4345" max="4345" width="14.42578125" style="2" bestFit="1" customWidth="1"/>
    <col min="4346" max="4360" width="5" style="2" customWidth="1"/>
    <col min="4361" max="4369" width="0" style="2" hidden="1" customWidth="1"/>
    <col min="4370" max="4372" width="8" style="2" customWidth="1"/>
    <col min="4373" max="4373" width="2.28515625" style="2" customWidth="1"/>
    <col min="4374" max="4375" width="8" style="2" customWidth="1"/>
    <col min="4376" max="4600" width="9.140625" style="2"/>
    <col min="4601" max="4601" width="14.42578125" style="2" bestFit="1" customWidth="1"/>
    <col min="4602" max="4616" width="5" style="2" customWidth="1"/>
    <col min="4617" max="4625" width="0" style="2" hidden="1" customWidth="1"/>
    <col min="4626" max="4628" width="8" style="2" customWidth="1"/>
    <col min="4629" max="4629" width="2.28515625" style="2" customWidth="1"/>
    <col min="4630" max="4631" width="8" style="2" customWidth="1"/>
    <col min="4632" max="4856" width="9.140625" style="2"/>
    <col min="4857" max="4857" width="14.42578125" style="2" bestFit="1" customWidth="1"/>
    <col min="4858" max="4872" width="5" style="2" customWidth="1"/>
    <col min="4873" max="4881" width="0" style="2" hidden="1" customWidth="1"/>
    <col min="4882" max="4884" width="8" style="2" customWidth="1"/>
    <col min="4885" max="4885" width="2.28515625" style="2" customWidth="1"/>
    <col min="4886" max="4887" width="8" style="2" customWidth="1"/>
    <col min="4888" max="5112" width="9.140625" style="2"/>
    <col min="5113" max="5113" width="14.42578125" style="2" bestFit="1" customWidth="1"/>
    <col min="5114" max="5128" width="5" style="2" customWidth="1"/>
    <col min="5129" max="5137" width="0" style="2" hidden="1" customWidth="1"/>
    <col min="5138" max="5140" width="8" style="2" customWidth="1"/>
    <col min="5141" max="5141" width="2.28515625" style="2" customWidth="1"/>
    <col min="5142" max="5143" width="8" style="2" customWidth="1"/>
    <col min="5144" max="5368" width="9.140625" style="2"/>
    <col min="5369" max="5369" width="14.42578125" style="2" bestFit="1" customWidth="1"/>
    <col min="5370" max="5384" width="5" style="2" customWidth="1"/>
    <col min="5385" max="5393" width="0" style="2" hidden="1" customWidth="1"/>
    <col min="5394" max="5396" width="8" style="2" customWidth="1"/>
    <col min="5397" max="5397" width="2.28515625" style="2" customWidth="1"/>
    <col min="5398" max="5399" width="8" style="2" customWidth="1"/>
    <col min="5400" max="5624" width="9.140625" style="2"/>
    <col min="5625" max="5625" width="14.42578125" style="2" bestFit="1" customWidth="1"/>
    <col min="5626" max="5640" width="5" style="2" customWidth="1"/>
    <col min="5641" max="5649" width="0" style="2" hidden="1" customWidth="1"/>
    <col min="5650" max="5652" width="8" style="2" customWidth="1"/>
    <col min="5653" max="5653" width="2.28515625" style="2" customWidth="1"/>
    <col min="5654" max="5655" width="8" style="2" customWidth="1"/>
    <col min="5656" max="5880" width="9.140625" style="2"/>
    <col min="5881" max="5881" width="14.42578125" style="2" bestFit="1" customWidth="1"/>
    <col min="5882" max="5896" width="5" style="2" customWidth="1"/>
    <col min="5897" max="5905" width="0" style="2" hidden="1" customWidth="1"/>
    <col min="5906" max="5908" width="8" style="2" customWidth="1"/>
    <col min="5909" max="5909" width="2.28515625" style="2" customWidth="1"/>
    <col min="5910" max="5911" width="8" style="2" customWidth="1"/>
    <col min="5912" max="6136" width="9.140625" style="2"/>
    <col min="6137" max="6137" width="14.42578125" style="2" bestFit="1" customWidth="1"/>
    <col min="6138" max="6152" width="5" style="2" customWidth="1"/>
    <col min="6153" max="6161" width="0" style="2" hidden="1" customWidth="1"/>
    <col min="6162" max="6164" width="8" style="2" customWidth="1"/>
    <col min="6165" max="6165" width="2.28515625" style="2" customWidth="1"/>
    <col min="6166" max="6167" width="8" style="2" customWidth="1"/>
    <col min="6168" max="6392" width="9.140625" style="2"/>
    <col min="6393" max="6393" width="14.42578125" style="2" bestFit="1" customWidth="1"/>
    <col min="6394" max="6408" width="5" style="2" customWidth="1"/>
    <col min="6409" max="6417" width="0" style="2" hidden="1" customWidth="1"/>
    <col min="6418" max="6420" width="8" style="2" customWidth="1"/>
    <col min="6421" max="6421" width="2.28515625" style="2" customWidth="1"/>
    <col min="6422" max="6423" width="8" style="2" customWidth="1"/>
    <col min="6424" max="6648" width="9.140625" style="2"/>
    <col min="6649" max="6649" width="14.42578125" style="2" bestFit="1" customWidth="1"/>
    <col min="6650" max="6664" width="5" style="2" customWidth="1"/>
    <col min="6665" max="6673" width="0" style="2" hidden="1" customWidth="1"/>
    <col min="6674" max="6676" width="8" style="2" customWidth="1"/>
    <col min="6677" max="6677" width="2.28515625" style="2" customWidth="1"/>
    <col min="6678" max="6679" width="8" style="2" customWidth="1"/>
    <col min="6680" max="6904" width="9.140625" style="2"/>
    <col min="6905" max="6905" width="14.42578125" style="2" bestFit="1" customWidth="1"/>
    <col min="6906" max="6920" width="5" style="2" customWidth="1"/>
    <col min="6921" max="6929" width="0" style="2" hidden="1" customWidth="1"/>
    <col min="6930" max="6932" width="8" style="2" customWidth="1"/>
    <col min="6933" max="6933" width="2.28515625" style="2" customWidth="1"/>
    <col min="6934" max="6935" width="8" style="2" customWidth="1"/>
    <col min="6936" max="7160" width="9.140625" style="2"/>
    <col min="7161" max="7161" width="14.42578125" style="2" bestFit="1" customWidth="1"/>
    <col min="7162" max="7176" width="5" style="2" customWidth="1"/>
    <col min="7177" max="7185" width="0" style="2" hidden="1" customWidth="1"/>
    <col min="7186" max="7188" width="8" style="2" customWidth="1"/>
    <col min="7189" max="7189" width="2.28515625" style="2" customWidth="1"/>
    <col min="7190" max="7191" width="8" style="2" customWidth="1"/>
    <col min="7192" max="7416" width="9.140625" style="2"/>
    <col min="7417" max="7417" width="14.42578125" style="2" bestFit="1" customWidth="1"/>
    <col min="7418" max="7432" width="5" style="2" customWidth="1"/>
    <col min="7433" max="7441" width="0" style="2" hidden="1" customWidth="1"/>
    <col min="7442" max="7444" width="8" style="2" customWidth="1"/>
    <col min="7445" max="7445" width="2.28515625" style="2" customWidth="1"/>
    <col min="7446" max="7447" width="8" style="2" customWidth="1"/>
    <col min="7448" max="7672" width="9.140625" style="2"/>
    <col min="7673" max="7673" width="14.42578125" style="2" bestFit="1" customWidth="1"/>
    <col min="7674" max="7688" width="5" style="2" customWidth="1"/>
    <col min="7689" max="7697" width="0" style="2" hidden="1" customWidth="1"/>
    <col min="7698" max="7700" width="8" style="2" customWidth="1"/>
    <col min="7701" max="7701" width="2.28515625" style="2" customWidth="1"/>
    <col min="7702" max="7703" width="8" style="2" customWidth="1"/>
    <col min="7704" max="7928" width="9.140625" style="2"/>
    <col min="7929" max="7929" width="14.42578125" style="2" bestFit="1" customWidth="1"/>
    <col min="7930" max="7944" width="5" style="2" customWidth="1"/>
    <col min="7945" max="7953" width="0" style="2" hidden="1" customWidth="1"/>
    <col min="7954" max="7956" width="8" style="2" customWidth="1"/>
    <col min="7957" max="7957" width="2.28515625" style="2" customWidth="1"/>
    <col min="7958" max="7959" width="8" style="2" customWidth="1"/>
    <col min="7960" max="8184" width="9.140625" style="2"/>
    <col min="8185" max="8185" width="14.42578125" style="2" bestFit="1" customWidth="1"/>
    <col min="8186" max="8200" width="5" style="2" customWidth="1"/>
    <col min="8201" max="8209" width="0" style="2" hidden="1" customWidth="1"/>
    <col min="8210" max="8212" width="8" style="2" customWidth="1"/>
    <col min="8213" max="8213" width="2.28515625" style="2" customWidth="1"/>
    <col min="8214" max="8215" width="8" style="2" customWidth="1"/>
    <col min="8216" max="8440" width="9.140625" style="2"/>
    <col min="8441" max="8441" width="14.42578125" style="2" bestFit="1" customWidth="1"/>
    <col min="8442" max="8456" width="5" style="2" customWidth="1"/>
    <col min="8457" max="8465" width="0" style="2" hidden="1" customWidth="1"/>
    <col min="8466" max="8468" width="8" style="2" customWidth="1"/>
    <col min="8469" max="8469" width="2.28515625" style="2" customWidth="1"/>
    <col min="8470" max="8471" width="8" style="2" customWidth="1"/>
    <col min="8472" max="8696" width="9.140625" style="2"/>
    <col min="8697" max="8697" width="14.42578125" style="2" bestFit="1" customWidth="1"/>
    <col min="8698" max="8712" width="5" style="2" customWidth="1"/>
    <col min="8713" max="8721" width="0" style="2" hidden="1" customWidth="1"/>
    <col min="8722" max="8724" width="8" style="2" customWidth="1"/>
    <col min="8725" max="8725" width="2.28515625" style="2" customWidth="1"/>
    <col min="8726" max="8727" width="8" style="2" customWidth="1"/>
    <col min="8728" max="8952" width="9.140625" style="2"/>
    <col min="8953" max="8953" width="14.42578125" style="2" bestFit="1" customWidth="1"/>
    <col min="8954" max="8968" width="5" style="2" customWidth="1"/>
    <col min="8969" max="8977" width="0" style="2" hidden="1" customWidth="1"/>
    <col min="8978" max="8980" width="8" style="2" customWidth="1"/>
    <col min="8981" max="8981" width="2.28515625" style="2" customWidth="1"/>
    <col min="8982" max="8983" width="8" style="2" customWidth="1"/>
    <col min="8984" max="9208" width="9.140625" style="2"/>
    <col min="9209" max="9209" width="14.42578125" style="2" bestFit="1" customWidth="1"/>
    <col min="9210" max="9224" width="5" style="2" customWidth="1"/>
    <col min="9225" max="9233" width="0" style="2" hidden="1" customWidth="1"/>
    <col min="9234" max="9236" width="8" style="2" customWidth="1"/>
    <col min="9237" max="9237" width="2.28515625" style="2" customWidth="1"/>
    <col min="9238" max="9239" width="8" style="2" customWidth="1"/>
    <col min="9240" max="9464" width="9.140625" style="2"/>
    <col min="9465" max="9465" width="14.42578125" style="2" bestFit="1" customWidth="1"/>
    <col min="9466" max="9480" width="5" style="2" customWidth="1"/>
    <col min="9481" max="9489" width="0" style="2" hidden="1" customWidth="1"/>
    <col min="9490" max="9492" width="8" style="2" customWidth="1"/>
    <col min="9493" max="9493" width="2.28515625" style="2" customWidth="1"/>
    <col min="9494" max="9495" width="8" style="2" customWidth="1"/>
    <col min="9496" max="9720" width="9.140625" style="2"/>
    <col min="9721" max="9721" width="14.42578125" style="2" bestFit="1" customWidth="1"/>
    <col min="9722" max="9736" width="5" style="2" customWidth="1"/>
    <col min="9737" max="9745" width="0" style="2" hidden="1" customWidth="1"/>
    <col min="9746" max="9748" width="8" style="2" customWidth="1"/>
    <col min="9749" max="9749" width="2.28515625" style="2" customWidth="1"/>
    <col min="9750" max="9751" width="8" style="2" customWidth="1"/>
    <col min="9752" max="9976" width="9.140625" style="2"/>
    <col min="9977" max="9977" width="14.42578125" style="2" bestFit="1" customWidth="1"/>
    <col min="9978" max="9992" width="5" style="2" customWidth="1"/>
    <col min="9993" max="10001" width="0" style="2" hidden="1" customWidth="1"/>
    <col min="10002" max="10004" width="8" style="2" customWidth="1"/>
    <col min="10005" max="10005" width="2.28515625" style="2" customWidth="1"/>
    <col min="10006" max="10007" width="8" style="2" customWidth="1"/>
    <col min="10008" max="10232" width="9.140625" style="2"/>
    <col min="10233" max="10233" width="14.42578125" style="2" bestFit="1" customWidth="1"/>
    <col min="10234" max="10248" width="5" style="2" customWidth="1"/>
    <col min="10249" max="10257" width="0" style="2" hidden="1" customWidth="1"/>
    <col min="10258" max="10260" width="8" style="2" customWidth="1"/>
    <col min="10261" max="10261" width="2.28515625" style="2" customWidth="1"/>
    <col min="10262" max="10263" width="8" style="2" customWidth="1"/>
    <col min="10264" max="10488" width="9.140625" style="2"/>
    <col min="10489" max="10489" width="14.42578125" style="2" bestFit="1" customWidth="1"/>
    <col min="10490" max="10504" width="5" style="2" customWidth="1"/>
    <col min="10505" max="10513" width="0" style="2" hidden="1" customWidth="1"/>
    <col min="10514" max="10516" width="8" style="2" customWidth="1"/>
    <col min="10517" max="10517" width="2.28515625" style="2" customWidth="1"/>
    <col min="10518" max="10519" width="8" style="2" customWidth="1"/>
    <col min="10520" max="10744" width="9.140625" style="2"/>
    <col min="10745" max="10745" width="14.42578125" style="2" bestFit="1" customWidth="1"/>
    <col min="10746" max="10760" width="5" style="2" customWidth="1"/>
    <col min="10761" max="10769" width="0" style="2" hidden="1" customWidth="1"/>
    <col min="10770" max="10772" width="8" style="2" customWidth="1"/>
    <col min="10773" max="10773" width="2.28515625" style="2" customWidth="1"/>
    <col min="10774" max="10775" width="8" style="2" customWidth="1"/>
    <col min="10776" max="11000" width="9.140625" style="2"/>
    <col min="11001" max="11001" width="14.42578125" style="2" bestFit="1" customWidth="1"/>
    <col min="11002" max="11016" width="5" style="2" customWidth="1"/>
    <col min="11017" max="11025" width="0" style="2" hidden="1" customWidth="1"/>
    <col min="11026" max="11028" width="8" style="2" customWidth="1"/>
    <col min="11029" max="11029" width="2.28515625" style="2" customWidth="1"/>
    <col min="11030" max="11031" width="8" style="2" customWidth="1"/>
    <col min="11032" max="11256" width="9.140625" style="2"/>
    <col min="11257" max="11257" width="14.42578125" style="2" bestFit="1" customWidth="1"/>
    <col min="11258" max="11272" width="5" style="2" customWidth="1"/>
    <col min="11273" max="11281" width="0" style="2" hidden="1" customWidth="1"/>
    <col min="11282" max="11284" width="8" style="2" customWidth="1"/>
    <col min="11285" max="11285" width="2.28515625" style="2" customWidth="1"/>
    <col min="11286" max="11287" width="8" style="2" customWidth="1"/>
    <col min="11288" max="11512" width="9.140625" style="2"/>
    <col min="11513" max="11513" width="14.42578125" style="2" bestFit="1" customWidth="1"/>
    <col min="11514" max="11528" width="5" style="2" customWidth="1"/>
    <col min="11529" max="11537" width="0" style="2" hidden="1" customWidth="1"/>
    <col min="11538" max="11540" width="8" style="2" customWidth="1"/>
    <col min="11541" max="11541" width="2.28515625" style="2" customWidth="1"/>
    <col min="11542" max="11543" width="8" style="2" customWidth="1"/>
    <col min="11544" max="11768" width="9.140625" style="2"/>
    <col min="11769" max="11769" width="14.42578125" style="2" bestFit="1" customWidth="1"/>
    <col min="11770" max="11784" width="5" style="2" customWidth="1"/>
    <col min="11785" max="11793" width="0" style="2" hidden="1" customWidth="1"/>
    <col min="11794" max="11796" width="8" style="2" customWidth="1"/>
    <col min="11797" max="11797" width="2.28515625" style="2" customWidth="1"/>
    <col min="11798" max="11799" width="8" style="2" customWidth="1"/>
    <col min="11800" max="12024" width="9.140625" style="2"/>
    <col min="12025" max="12025" width="14.42578125" style="2" bestFit="1" customWidth="1"/>
    <col min="12026" max="12040" width="5" style="2" customWidth="1"/>
    <col min="12041" max="12049" width="0" style="2" hidden="1" customWidth="1"/>
    <col min="12050" max="12052" width="8" style="2" customWidth="1"/>
    <col min="12053" max="12053" width="2.28515625" style="2" customWidth="1"/>
    <col min="12054" max="12055" width="8" style="2" customWidth="1"/>
    <col min="12056" max="12280" width="9.140625" style="2"/>
    <col min="12281" max="12281" width="14.42578125" style="2" bestFit="1" customWidth="1"/>
    <col min="12282" max="12296" width="5" style="2" customWidth="1"/>
    <col min="12297" max="12305" width="0" style="2" hidden="1" customWidth="1"/>
    <col min="12306" max="12308" width="8" style="2" customWidth="1"/>
    <col min="12309" max="12309" width="2.28515625" style="2" customWidth="1"/>
    <col min="12310" max="12311" width="8" style="2" customWidth="1"/>
    <col min="12312" max="12536" width="9.140625" style="2"/>
    <col min="12537" max="12537" width="14.42578125" style="2" bestFit="1" customWidth="1"/>
    <col min="12538" max="12552" width="5" style="2" customWidth="1"/>
    <col min="12553" max="12561" width="0" style="2" hidden="1" customWidth="1"/>
    <col min="12562" max="12564" width="8" style="2" customWidth="1"/>
    <col min="12565" max="12565" width="2.28515625" style="2" customWidth="1"/>
    <col min="12566" max="12567" width="8" style="2" customWidth="1"/>
    <col min="12568" max="12792" width="9.140625" style="2"/>
    <col min="12793" max="12793" width="14.42578125" style="2" bestFit="1" customWidth="1"/>
    <col min="12794" max="12808" width="5" style="2" customWidth="1"/>
    <col min="12809" max="12817" width="0" style="2" hidden="1" customWidth="1"/>
    <col min="12818" max="12820" width="8" style="2" customWidth="1"/>
    <col min="12821" max="12821" width="2.28515625" style="2" customWidth="1"/>
    <col min="12822" max="12823" width="8" style="2" customWidth="1"/>
    <col min="12824" max="13048" width="9.140625" style="2"/>
    <col min="13049" max="13049" width="14.42578125" style="2" bestFit="1" customWidth="1"/>
    <col min="13050" max="13064" width="5" style="2" customWidth="1"/>
    <col min="13065" max="13073" width="0" style="2" hidden="1" customWidth="1"/>
    <col min="13074" max="13076" width="8" style="2" customWidth="1"/>
    <col min="13077" max="13077" width="2.28515625" style="2" customWidth="1"/>
    <col min="13078" max="13079" width="8" style="2" customWidth="1"/>
    <col min="13080" max="13304" width="9.140625" style="2"/>
    <col min="13305" max="13305" width="14.42578125" style="2" bestFit="1" customWidth="1"/>
    <col min="13306" max="13320" width="5" style="2" customWidth="1"/>
    <col min="13321" max="13329" width="0" style="2" hidden="1" customWidth="1"/>
    <col min="13330" max="13332" width="8" style="2" customWidth="1"/>
    <col min="13333" max="13333" width="2.28515625" style="2" customWidth="1"/>
    <col min="13334" max="13335" width="8" style="2" customWidth="1"/>
    <col min="13336" max="13560" width="9.140625" style="2"/>
    <col min="13561" max="13561" width="14.42578125" style="2" bestFit="1" customWidth="1"/>
    <col min="13562" max="13576" width="5" style="2" customWidth="1"/>
    <col min="13577" max="13585" width="0" style="2" hidden="1" customWidth="1"/>
    <col min="13586" max="13588" width="8" style="2" customWidth="1"/>
    <col min="13589" max="13589" width="2.28515625" style="2" customWidth="1"/>
    <col min="13590" max="13591" width="8" style="2" customWidth="1"/>
    <col min="13592" max="13816" width="9.140625" style="2"/>
    <col min="13817" max="13817" width="14.42578125" style="2" bestFit="1" customWidth="1"/>
    <col min="13818" max="13832" width="5" style="2" customWidth="1"/>
    <col min="13833" max="13841" width="0" style="2" hidden="1" customWidth="1"/>
    <col min="13842" max="13844" width="8" style="2" customWidth="1"/>
    <col min="13845" max="13845" width="2.28515625" style="2" customWidth="1"/>
    <col min="13846" max="13847" width="8" style="2" customWidth="1"/>
    <col min="13848" max="14072" width="9.140625" style="2"/>
    <col min="14073" max="14073" width="14.42578125" style="2" bestFit="1" customWidth="1"/>
    <col min="14074" max="14088" width="5" style="2" customWidth="1"/>
    <col min="14089" max="14097" width="0" style="2" hidden="1" customWidth="1"/>
    <col min="14098" max="14100" width="8" style="2" customWidth="1"/>
    <col min="14101" max="14101" width="2.28515625" style="2" customWidth="1"/>
    <col min="14102" max="14103" width="8" style="2" customWidth="1"/>
    <col min="14104" max="14328" width="9.140625" style="2"/>
    <col min="14329" max="14329" width="14.42578125" style="2" bestFit="1" customWidth="1"/>
    <col min="14330" max="14344" width="5" style="2" customWidth="1"/>
    <col min="14345" max="14353" width="0" style="2" hidden="1" customWidth="1"/>
    <col min="14354" max="14356" width="8" style="2" customWidth="1"/>
    <col min="14357" max="14357" width="2.28515625" style="2" customWidth="1"/>
    <col min="14358" max="14359" width="8" style="2" customWidth="1"/>
    <col min="14360" max="14584" width="9.140625" style="2"/>
    <col min="14585" max="14585" width="14.42578125" style="2" bestFit="1" customWidth="1"/>
    <col min="14586" max="14600" width="5" style="2" customWidth="1"/>
    <col min="14601" max="14609" width="0" style="2" hidden="1" customWidth="1"/>
    <col min="14610" max="14612" width="8" style="2" customWidth="1"/>
    <col min="14613" max="14613" width="2.28515625" style="2" customWidth="1"/>
    <col min="14614" max="14615" width="8" style="2" customWidth="1"/>
    <col min="14616" max="14840" width="9.140625" style="2"/>
    <col min="14841" max="14841" width="14.42578125" style="2" bestFit="1" customWidth="1"/>
    <col min="14842" max="14856" width="5" style="2" customWidth="1"/>
    <col min="14857" max="14865" width="0" style="2" hidden="1" customWidth="1"/>
    <col min="14866" max="14868" width="8" style="2" customWidth="1"/>
    <col min="14869" max="14869" width="2.28515625" style="2" customWidth="1"/>
    <col min="14870" max="14871" width="8" style="2" customWidth="1"/>
    <col min="14872" max="15096" width="9.140625" style="2"/>
    <col min="15097" max="15097" width="14.42578125" style="2" bestFit="1" customWidth="1"/>
    <col min="15098" max="15112" width="5" style="2" customWidth="1"/>
    <col min="15113" max="15121" width="0" style="2" hidden="1" customWidth="1"/>
    <col min="15122" max="15124" width="8" style="2" customWidth="1"/>
    <col min="15125" max="15125" width="2.28515625" style="2" customWidth="1"/>
    <col min="15126" max="15127" width="8" style="2" customWidth="1"/>
    <col min="15128" max="15352" width="9.140625" style="2"/>
    <col min="15353" max="15353" width="14.42578125" style="2" bestFit="1" customWidth="1"/>
    <col min="15354" max="15368" width="5" style="2" customWidth="1"/>
    <col min="15369" max="15377" width="0" style="2" hidden="1" customWidth="1"/>
    <col min="15378" max="15380" width="8" style="2" customWidth="1"/>
    <col min="15381" max="15381" width="2.28515625" style="2" customWidth="1"/>
    <col min="15382" max="15383" width="8" style="2" customWidth="1"/>
    <col min="15384" max="15608" width="9.140625" style="2"/>
    <col min="15609" max="15609" width="14.42578125" style="2" bestFit="1" customWidth="1"/>
    <col min="15610" max="15624" width="5" style="2" customWidth="1"/>
    <col min="15625" max="15633" width="0" style="2" hidden="1" customWidth="1"/>
    <col min="15634" max="15636" width="8" style="2" customWidth="1"/>
    <col min="15637" max="15637" width="2.28515625" style="2" customWidth="1"/>
    <col min="15638" max="15639" width="8" style="2" customWidth="1"/>
    <col min="15640" max="15864" width="9.140625" style="2"/>
    <col min="15865" max="15865" width="14.42578125" style="2" bestFit="1" customWidth="1"/>
    <col min="15866" max="15880" width="5" style="2" customWidth="1"/>
    <col min="15881" max="15889" width="0" style="2" hidden="1" customWidth="1"/>
    <col min="15890" max="15892" width="8" style="2" customWidth="1"/>
    <col min="15893" max="15893" width="2.28515625" style="2" customWidth="1"/>
    <col min="15894" max="15895" width="8" style="2" customWidth="1"/>
    <col min="15896" max="16120" width="9.140625" style="2"/>
    <col min="16121" max="16121" width="14.42578125" style="2" bestFit="1" customWidth="1"/>
    <col min="16122" max="16136" width="5" style="2" customWidth="1"/>
    <col min="16137" max="16145" width="0" style="2" hidden="1" customWidth="1"/>
    <col min="16146" max="16148" width="8" style="2" customWidth="1"/>
    <col min="16149" max="16149" width="2.28515625" style="2" customWidth="1"/>
    <col min="16150" max="16151" width="8" style="2" customWidth="1"/>
    <col min="16152" max="16384" width="9.140625" style="2"/>
  </cols>
  <sheetData>
    <row r="1" spans="1:42" ht="50.1" customHeight="1" thickBot="1" x14ac:dyDescent="0.3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1"/>
      <c r="L1" s="49"/>
      <c r="M1" s="49"/>
      <c r="N1" s="49"/>
      <c r="O1" s="49"/>
      <c r="P1" s="49"/>
      <c r="Q1" s="49"/>
      <c r="R1" s="49"/>
      <c r="S1" s="49"/>
      <c r="T1" s="49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31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3" t="s">
        <v>0</v>
      </c>
      <c r="B2" s="50"/>
      <c r="C2" s="21"/>
      <c r="D2" s="21"/>
      <c r="E2" s="21"/>
      <c r="F2" s="4"/>
      <c r="G2" s="10">
        <f>$B2</f>
        <v>0</v>
      </c>
      <c r="H2" s="66"/>
      <c r="I2" s="67" t="s">
        <v>8</v>
      </c>
      <c r="J2" s="66"/>
      <c r="K2" s="68">
        <f>$B5</f>
        <v>0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314"/>
      <c r="W2" s="315"/>
      <c r="X2" s="269">
        <f>W3</f>
        <v>0</v>
      </c>
      <c r="Y2" s="267"/>
      <c r="Z2" s="268"/>
      <c r="AA2" s="269">
        <f>W5</f>
        <v>0</v>
      </c>
      <c r="AB2" s="267"/>
      <c r="AC2" s="268"/>
      <c r="AD2" s="269">
        <f>W7</f>
        <v>0</v>
      </c>
      <c r="AE2" s="267"/>
      <c r="AF2" s="268"/>
      <c r="AG2" s="269">
        <f>W9</f>
        <v>0</v>
      </c>
      <c r="AH2" s="267"/>
      <c r="AI2" s="268"/>
      <c r="AJ2" s="282"/>
      <c r="AK2" s="319"/>
      <c r="AL2" s="264"/>
      <c r="AM2" s="267"/>
      <c r="AN2" s="267"/>
      <c r="AO2" s="267"/>
      <c r="AP2" s="268"/>
    </row>
    <row r="3" spans="1:42" ht="20.100000000000001" customHeight="1" x14ac:dyDescent="0.25">
      <c r="A3" s="7" t="s">
        <v>1</v>
      </c>
      <c r="B3" s="54"/>
      <c r="C3" s="21"/>
      <c r="D3" s="21"/>
      <c r="E3" s="21"/>
      <c r="F3" s="4"/>
      <c r="G3" s="7">
        <f>$B3</f>
        <v>0</v>
      </c>
      <c r="H3" s="55"/>
      <c r="I3" s="8" t="s">
        <v>8</v>
      </c>
      <c r="J3" s="55"/>
      <c r="K3" s="9">
        <f>$B4</f>
        <v>0</v>
      </c>
      <c r="L3" s="62"/>
      <c r="M3" s="30"/>
      <c r="N3" s="30"/>
      <c r="O3" s="30"/>
      <c r="P3" s="30"/>
      <c r="Q3" s="30"/>
      <c r="R3" s="30"/>
      <c r="S3" s="30"/>
      <c r="T3" s="30"/>
      <c r="U3" s="49"/>
      <c r="V3" s="366" t="s">
        <v>0</v>
      </c>
      <c r="W3" s="367">
        <f>'4členná-2'!$B$2</f>
        <v>0</v>
      </c>
      <c r="X3" s="347"/>
      <c r="Y3" s="348"/>
      <c r="Z3" s="349"/>
      <c r="AA3" s="15">
        <f>'4členná-2'!$H$6</f>
        <v>0</v>
      </c>
      <c r="AB3" s="16" t="s">
        <v>8</v>
      </c>
      <c r="AC3" s="17">
        <f>'4členná-2'!$J$6</f>
        <v>0</v>
      </c>
      <c r="AD3" s="15">
        <f>'4členná-2'!$H$4</f>
        <v>0</v>
      </c>
      <c r="AE3" s="16" t="s">
        <v>8</v>
      </c>
      <c r="AF3" s="17">
        <f>'4členná-2'!$J$4</f>
        <v>0</v>
      </c>
      <c r="AG3" s="15">
        <f>'4členná-2'!$H$2</f>
        <v>0</v>
      </c>
      <c r="AH3" s="16" t="s">
        <v>8</v>
      </c>
      <c r="AI3" s="17">
        <f>'4členná-2'!$J$2</f>
        <v>0</v>
      </c>
      <c r="AJ3" s="369">
        <f>SUM(IF(X3&gt;Z3,1,0),IF(AA3&gt;AC3,1,0),IF(AD3&gt;AF3,1,0),IF(AG3&gt;AI3,1,0),IF(X4&gt;Z4,1,0),IF(AA4&gt;AC4,1,0),IF(AD4&gt;AF4,1,0),IF(AG4&gt;AI4,1,0))</f>
        <v>0</v>
      </c>
      <c r="AK3" s="383" t="e">
        <f>_xlfn.RANK.EQ(AL3,$AL$3:$AL$10)</f>
        <v>#DIV/0!</v>
      </c>
      <c r="AL3" s="359" t="e">
        <f>1000*AJ3+AP3</f>
        <v>#DIV/0!</v>
      </c>
      <c r="AM3" s="363">
        <f>X3+AA3+AD3+AG3+AA4+AD4+AG4+X4</f>
        <v>0</v>
      </c>
      <c r="AN3" s="363" t="s">
        <v>8</v>
      </c>
      <c r="AO3" s="363">
        <f>AC3+AF3+AI3+AC4+AF4+AI4+Z3+Z4</f>
        <v>0</v>
      </c>
      <c r="AP3" s="374" t="e">
        <f t="shared" ref="AP3:AP9" si="0">AM3/AO3</f>
        <v>#DIV/0!</v>
      </c>
    </row>
    <row r="4" spans="1:42" ht="20.100000000000001" customHeight="1" thickBot="1" x14ac:dyDescent="0.3">
      <c r="A4" s="7" t="s">
        <v>2</v>
      </c>
      <c r="B4" s="54"/>
      <c r="C4" s="21"/>
      <c r="D4" s="21"/>
      <c r="E4" s="21"/>
      <c r="F4" s="49"/>
      <c r="G4" s="7">
        <f>$B2</f>
        <v>0</v>
      </c>
      <c r="H4" s="55"/>
      <c r="I4" s="8" t="s">
        <v>8</v>
      </c>
      <c r="J4" s="55"/>
      <c r="K4" s="9">
        <f>$B4</f>
        <v>0</v>
      </c>
      <c r="L4" s="62"/>
      <c r="M4" s="30"/>
      <c r="N4" s="30"/>
      <c r="O4" s="30"/>
      <c r="P4" s="30"/>
      <c r="Q4" s="30"/>
      <c r="R4" s="30"/>
      <c r="S4" s="30"/>
      <c r="T4" s="30"/>
      <c r="U4" s="49"/>
      <c r="V4" s="381"/>
      <c r="W4" s="382"/>
      <c r="X4" s="350"/>
      <c r="Y4" s="351"/>
      <c r="Z4" s="352"/>
      <c r="AA4" s="89">
        <f>'4členná-2'!$H$12</f>
        <v>0</v>
      </c>
      <c r="AB4" s="90" t="s">
        <v>8</v>
      </c>
      <c r="AC4" s="91">
        <f>'4členná-2'!$J$12</f>
        <v>0</v>
      </c>
      <c r="AD4" s="89">
        <f>'4členná-2'!$H$10</f>
        <v>0</v>
      </c>
      <c r="AE4" s="90" t="s">
        <v>8</v>
      </c>
      <c r="AF4" s="91">
        <f>'4členná-2'!$J$10</f>
        <v>0</v>
      </c>
      <c r="AG4" s="89">
        <f>'4členná-2'!$H$8</f>
        <v>0</v>
      </c>
      <c r="AH4" s="90" t="s">
        <v>8</v>
      </c>
      <c r="AI4" s="91">
        <f>'4členná-2'!$J$8</f>
        <v>0</v>
      </c>
      <c r="AJ4" s="369"/>
      <c r="AK4" s="380" t="e">
        <f t="shared" ref="AK4:AK10" si="1">_xlfn.RANK.EQ(AL4,$AL$3:$AL$6)</f>
        <v>#DIV/0!</v>
      </c>
      <c r="AL4" s="360"/>
      <c r="AM4" s="363"/>
      <c r="AN4" s="363"/>
      <c r="AO4" s="363"/>
      <c r="AP4" s="374"/>
    </row>
    <row r="5" spans="1:42" ht="20.100000000000001" customHeight="1" thickTop="1" thickBot="1" x14ac:dyDescent="0.3">
      <c r="A5" s="37" t="s">
        <v>3</v>
      </c>
      <c r="B5" s="61"/>
      <c r="C5" s="21"/>
      <c r="D5" s="21"/>
      <c r="E5" s="21"/>
      <c r="F5" s="49"/>
      <c r="G5" s="7">
        <f>$B3</f>
        <v>0</v>
      </c>
      <c r="H5" s="55"/>
      <c r="I5" s="8" t="s">
        <v>8</v>
      </c>
      <c r="J5" s="55"/>
      <c r="K5" s="9">
        <f>$B5</f>
        <v>0</v>
      </c>
      <c r="L5" s="62"/>
      <c r="M5" s="30"/>
      <c r="N5" s="30"/>
      <c r="O5" s="30"/>
      <c r="P5" s="30"/>
      <c r="Q5" s="30"/>
      <c r="R5" s="30"/>
      <c r="S5" s="30"/>
      <c r="T5" s="30"/>
      <c r="U5" s="49"/>
      <c r="V5" s="376" t="s">
        <v>1</v>
      </c>
      <c r="W5" s="377">
        <f>'4členná-2'!$B$3</f>
        <v>0</v>
      </c>
      <c r="X5" s="80">
        <f>AC3</f>
        <v>0</v>
      </c>
      <c r="Y5" s="81" t="s">
        <v>8</v>
      </c>
      <c r="Z5" s="82">
        <f>AA3</f>
        <v>0</v>
      </c>
      <c r="AA5" s="353"/>
      <c r="AB5" s="354"/>
      <c r="AC5" s="355"/>
      <c r="AD5" s="83">
        <f>'4členná-2'!$H$3</f>
        <v>0</v>
      </c>
      <c r="AE5" s="84" t="s">
        <v>8</v>
      </c>
      <c r="AF5" s="85">
        <f>'4členná-2'!$J$3</f>
        <v>0</v>
      </c>
      <c r="AG5" s="83">
        <f>'4členná-2'!$H$5</f>
        <v>0</v>
      </c>
      <c r="AH5" s="84" t="s">
        <v>8</v>
      </c>
      <c r="AI5" s="85">
        <f>'4členná-2'!$J$5</f>
        <v>0</v>
      </c>
      <c r="AJ5" s="378">
        <f t="shared" ref="AJ5" si="2">SUM(IF(X5&gt;Z5,1,0),IF(AA5&gt;AC5,1,0),IF(AD5&gt;AF5,1,0),IF(AG5&gt;AI5,1,0),IF(X6&gt;Z6,1,0),IF(AA6&gt;AC6,1,0),IF(AD6&gt;AF6,1,0),IF(AG6&gt;AI6,1,0))</f>
        <v>0</v>
      </c>
      <c r="AK5" s="371" t="e">
        <f t="shared" ref="AK5" si="3">_xlfn.RANK.EQ(AL5,$AL$3:$AL$10)</f>
        <v>#DIV/0!</v>
      </c>
      <c r="AL5" s="359" t="e">
        <f t="shared" ref="AL5" si="4">1000*AJ5+AP5</f>
        <v>#DIV/0!</v>
      </c>
      <c r="AM5" s="361">
        <f t="shared" ref="AM5" si="5">X5+AA5+AD5+AG5+AA6+AD6+AG6+X6</f>
        <v>0</v>
      </c>
      <c r="AN5" s="361" t="s">
        <v>8</v>
      </c>
      <c r="AO5" s="361">
        <f t="shared" ref="AO5" si="6">AC5+AF5+AI5+AC6+AF6+AI6+Z5+Z6</f>
        <v>0</v>
      </c>
      <c r="AP5" s="364" t="e">
        <f t="shared" si="0"/>
        <v>#DIV/0!</v>
      </c>
    </row>
    <row r="6" spans="1:42" ht="20.100000000000001" customHeight="1" thickBot="1" x14ac:dyDescent="0.3">
      <c r="G6" s="7">
        <f>$B2</f>
        <v>0</v>
      </c>
      <c r="H6" s="55"/>
      <c r="I6" s="8" t="s">
        <v>8</v>
      </c>
      <c r="J6" s="55"/>
      <c r="K6" s="9">
        <f>$B3</f>
        <v>0</v>
      </c>
      <c r="L6" s="62"/>
      <c r="M6" s="30"/>
      <c r="N6" s="30"/>
      <c r="O6" s="30"/>
      <c r="P6" s="30"/>
      <c r="Q6" s="30"/>
      <c r="R6" s="30"/>
      <c r="S6" s="30"/>
      <c r="T6" s="30"/>
      <c r="U6" s="49"/>
      <c r="V6" s="376"/>
      <c r="W6" s="377"/>
      <c r="X6" s="86">
        <f>AC4</f>
        <v>0</v>
      </c>
      <c r="Y6" s="87" t="s">
        <v>8</v>
      </c>
      <c r="Z6" s="88">
        <f>AA4</f>
        <v>0</v>
      </c>
      <c r="AA6" s="350"/>
      <c r="AB6" s="351"/>
      <c r="AC6" s="352"/>
      <c r="AD6" s="89">
        <f>'4členná-2'!$H$9</f>
        <v>0</v>
      </c>
      <c r="AE6" s="90" t="s">
        <v>8</v>
      </c>
      <c r="AF6" s="91">
        <f>'4členná-2'!$J$9</f>
        <v>0</v>
      </c>
      <c r="AG6" s="89">
        <f>'4členná-2'!$H$11</f>
        <v>0</v>
      </c>
      <c r="AH6" s="90" t="s">
        <v>8</v>
      </c>
      <c r="AI6" s="91">
        <f>'4členná-2'!$J$11</f>
        <v>0</v>
      </c>
      <c r="AJ6" s="379"/>
      <c r="AK6" s="380" t="e">
        <f t="shared" si="1"/>
        <v>#DIV/0!</v>
      </c>
      <c r="AL6" s="360"/>
      <c r="AM6" s="362"/>
      <c r="AN6" s="362"/>
      <c r="AO6" s="362"/>
      <c r="AP6" s="365"/>
    </row>
    <row r="7" spans="1:42" ht="20.100000000000001" customHeight="1" thickTop="1" thickBot="1" x14ac:dyDescent="0.3">
      <c r="G7" s="37">
        <f>$B4</f>
        <v>0</v>
      </c>
      <c r="H7" s="64"/>
      <c r="I7" s="47" t="s">
        <v>8</v>
      </c>
      <c r="J7" s="64"/>
      <c r="K7" s="48">
        <f>$B5</f>
        <v>0</v>
      </c>
      <c r="L7" s="62"/>
      <c r="M7" s="30"/>
      <c r="N7" s="30"/>
      <c r="O7" s="30"/>
      <c r="P7" s="30"/>
      <c r="Q7" s="30"/>
      <c r="R7" s="30"/>
      <c r="S7" s="30"/>
      <c r="T7" s="30"/>
      <c r="U7" s="49"/>
      <c r="V7" s="376" t="s">
        <v>2</v>
      </c>
      <c r="W7" s="377">
        <f>'4členná-2'!$B$4</f>
        <v>0</v>
      </c>
      <c r="X7" s="23">
        <f>AF3</f>
        <v>0</v>
      </c>
      <c r="Y7" s="24" t="s">
        <v>8</v>
      </c>
      <c r="Z7" s="25">
        <f>AD3</f>
        <v>0</v>
      </c>
      <c r="AA7" s="23">
        <f>AF5</f>
        <v>0</v>
      </c>
      <c r="AB7" s="24" t="s">
        <v>8</v>
      </c>
      <c r="AC7" s="25">
        <f>AD5</f>
        <v>0</v>
      </c>
      <c r="AD7" s="353"/>
      <c r="AE7" s="354"/>
      <c r="AF7" s="355"/>
      <c r="AG7" s="15">
        <f>'4členná-2'!$H$7</f>
        <v>0</v>
      </c>
      <c r="AH7" s="16" t="s">
        <v>8</v>
      </c>
      <c r="AI7" s="17">
        <f>'4členná-2'!$J$7</f>
        <v>0</v>
      </c>
      <c r="AJ7" s="378">
        <f t="shared" ref="AJ7" si="7">SUM(IF(X7&gt;Z7,1,0),IF(AA7&gt;AC7,1,0),IF(AD7&gt;AF7,1,0),IF(AG7&gt;AI7,1,0),IF(X8&gt;Z8,1,0),IF(AA8&gt;AC8,1,0),IF(AD8&gt;AF8,1,0),IF(AG8&gt;AI8,1,0))</f>
        <v>0</v>
      </c>
      <c r="AK7" s="371" t="e">
        <f t="shared" ref="AK7" si="8">_xlfn.RANK.EQ(AL7,$AL$3:$AL$10)</f>
        <v>#DIV/0!</v>
      </c>
      <c r="AL7" s="359" t="e">
        <f t="shared" ref="AL7" si="9">1000*AJ7+AP7</f>
        <v>#DIV/0!</v>
      </c>
      <c r="AM7" s="361">
        <f t="shared" ref="AM7" si="10">X7+AA7+AD7+AG7+AA8+AD8+AG8+X8</f>
        <v>0</v>
      </c>
      <c r="AN7" s="361" t="s">
        <v>8</v>
      </c>
      <c r="AO7" s="361">
        <f t="shared" ref="AO7" si="11">AC7+AF7+AI7+AC8+AF8+AI8+Z7+Z8</f>
        <v>0</v>
      </c>
      <c r="AP7" s="364" t="e">
        <f t="shared" si="0"/>
        <v>#DIV/0!</v>
      </c>
    </row>
    <row r="8" spans="1:42" ht="20.100000000000001" customHeight="1" thickBot="1" x14ac:dyDescent="0.3">
      <c r="G8" s="10">
        <f>$B2</f>
        <v>0</v>
      </c>
      <c r="H8" s="66"/>
      <c r="I8" s="67" t="s">
        <v>8</v>
      </c>
      <c r="J8" s="66"/>
      <c r="K8" s="9">
        <f>$B5</f>
        <v>0</v>
      </c>
      <c r="L8" s="62"/>
      <c r="M8" s="30"/>
      <c r="N8" s="30"/>
      <c r="O8" s="30"/>
      <c r="P8" s="30"/>
      <c r="Q8" s="30"/>
      <c r="R8" s="30"/>
      <c r="S8" s="30"/>
      <c r="T8" s="30"/>
      <c r="U8" s="49"/>
      <c r="V8" s="376"/>
      <c r="W8" s="377"/>
      <c r="X8" s="86">
        <f>AF4</f>
        <v>0</v>
      </c>
      <c r="Y8" s="87" t="s">
        <v>8</v>
      </c>
      <c r="Z8" s="88">
        <f>AD4</f>
        <v>0</v>
      </c>
      <c r="AA8" s="86">
        <f>AF6</f>
        <v>0</v>
      </c>
      <c r="AB8" s="87" t="s">
        <v>8</v>
      </c>
      <c r="AC8" s="88">
        <f>AD6</f>
        <v>0</v>
      </c>
      <c r="AD8" s="350"/>
      <c r="AE8" s="351"/>
      <c r="AF8" s="352"/>
      <c r="AG8" s="89">
        <f>'4členná-2'!$H$13</f>
        <v>0</v>
      </c>
      <c r="AH8" s="30" t="s">
        <v>8</v>
      </c>
      <c r="AI8" s="91">
        <f>'4členná-2'!$J$13</f>
        <v>0</v>
      </c>
      <c r="AJ8" s="379"/>
      <c r="AK8" s="380" t="e">
        <f t="shared" si="1"/>
        <v>#DIV/0!</v>
      </c>
      <c r="AL8" s="360"/>
      <c r="AM8" s="362"/>
      <c r="AN8" s="362"/>
      <c r="AO8" s="362"/>
      <c r="AP8" s="365"/>
    </row>
    <row r="9" spans="1:42" ht="20.100000000000001" customHeight="1" thickTop="1" x14ac:dyDescent="0.25">
      <c r="G9" s="7">
        <f>$B3</f>
        <v>0</v>
      </c>
      <c r="H9" s="55"/>
      <c r="I9" s="8" t="s">
        <v>8</v>
      </c>
      <c r="J9" s="55"/>
      <c r="K9" s="9">
        <f>$B4</f>
        <v>0</v>
      </c>
      <c r="L9" s="62"/>
      <c r="M9" s="30"/>
      <c r="N9" s="30"/>
      <c r="O9" s="30"/>
      <c r="P9" s="30"/>
      <c r="Q9" s="30"/>
      <c r="R9" s="30"/>
      <c r="S9" s="30"/>
      <c r="T9" s="30"/>
      <c r="U9" s="49"/>
      <c r="V9" s="366" t="s">
        <v>3</v>
      </c>
      <c r="W9" s="367">
        <f>'4členná-2'!$B$5</f>
        <v>0</v>
      </c>
      <c r="X9" s="80">
        <f>AI3</f>
        <v>0</v>
      </c>
      <c r="Y9" s="81" t="s">
        <v>8</v>
      </c>
      <c r="Z9" s="82">
        <f>AG3</f>
        <v>0</v>
      </c>
      <c r="AA9" s="80">
        <f>AI5</f>
        <v>0</v>
      </c>
      <c r="AB9" s="81" t="s">
        <v>8</v>
      </c>
      <c r="AC9" s="82">
        <f>AG5</f>
        <v>0</v>
      </c>
      <c r="AD9" s="80">
        <f>AI7</f>
        <v>0</v>
      </c>
      <c r="AE9" s="81" t="s">
        <v>8</v>
      </c>
      <c r="AF9" s="82">
        <f>AG7</f>
        <v>0</v>
      </c>
      <c r="AG9" s="353"/>
      <c r="AH9" s="354"/>
      <c r="AI9" s="355"/>
      <c r="AJ9" s="369">
        <f t="shared" ref="AJ9" si="12">SUM(IF(X9&gt;Z9,1,0),IF(AA9&gt;AC9,1,0),IF(AD9&gt;AF9,1,0),IF(AG9&gt;AI9,1,0),IF(X10&gt;Z10,1,0),IF(AA10&gt;AC10,1,0),IF(AD10&gt;AF10,1,0),IF(AG10&gt;AI10,1,0))</f>
        <v>0</v>
      </c>
      <c r="AK9" s="371" t="e">
        <f t="shared" ref="AK9" si="13">_xlfn.RANK.EQ(AL9,$AL$3:$AL$10)</f>
        <v>#DIV/0!</v>
      </c>
      <c r="AL9" s="359" t="e">
        <f t="shared" ref="AL9" si="14">1000*AJ9+AP9</f>
        <v>#DIV/0!</v>
      </c>
      <c r="AM9" s="363">
        <f t="shared" ref="AM9" si="15">X9+AA9+AD9+AG9+AA10+AD10+AG10+X10</f>
        <v>0</v>
      </c>
      <c r="AN9" s="363" t="s">
        <v>8</v>
      </c>
      <c r="AO9" s="363">
        <f t="shared" ref="AO9" si="16">AC9+AF9+AI9+AC10+AF10+AI10+Z9+Z10</f>
        <v>0</v>
      </c>
      <c r="AP9" s="374" t="e">
        <f t="shared" si="0"/>
        <v>#DIV/0!</v>
      </c>
    </row>
    <row r="10" spans="1:42" ht="20.100000000000001" customHeight="1" thickBot="1" x14ac:dyDescent="0.3">
      <c r="G10" s="7">
        <f>$B2</f>
        <v>0</v>
      </c>
      <c r="H10" s="55"/>
      <c r="I10" s="8" t="s">
        <v>8</v>
      </c>
      <c r="J10" s="55"/>
      <c r="K10" s="9">
        <f>$B4</f>
        <v>0</v>
      </c>
      <c r="L10" s="62"/>
      <c r="M10" s="30"/>
      <c r="N10" s="30"/>
      <c r="O10" s="30"/>
      <c r="P10" s="30"/>
      <c r="Q10" s="30"/>
      <c r="R10" s="30"/>
      <c r="S10" s="30"/>
      <c r="T10" s="30"/>
      <c r="U10" s="49"/>
      <c r="V10" s="269"/>
      <c r="W10" s="368"/>
      <c r="X10" s="39">
        <f>AI4</f>
        <v>0</v>
      </c>
      <c r="Y10" s="40" t="s">
        <v>8</v>
      </c>
      <c r="Z10" s="41">
        <f>AG4</f>
        <v>0</v>
      </c>
      <c r="AA10" s="39">
        <f>AI6</f>
        <v>0</v>
      </c>
      <c r="AB10" s="40" t="s">
        <v>8</v>
      </c>
      <c r="AC10" s="41">
        <f>AG6</f>
        <v>0</v>
      </c>
      <c r="AD10" s="39">
        <f>AI8</f>
        <v>0</v>
      </c>
      <c r="AE10" s="40" t="s">
        <v>8</v>
      </c>
      <c r="AF10" s="41">
        <f>AG8</f>
        <v>0</v>
      </c>
      <c r="AG10" s="356"/>
      <c r="AH10" s="357"/>
      <c r="AI10" s="358"/>
      <c r="AJ10" s="370"/>
      <c r="AK10" s="372" t="e">
        <f t="shared" si="1"/>
        <v>#DIV/0!</v>
      </c>
      <c r="AL10" s="360"/>
      <c r="AM10" s="373"/>
      <c r="AN10" s="373"/>
      <c r="AO10" s="373"/>
      <c r="AP10" s="375"/>
    </row>
    <row r="11" spans="1:42" ht="20.100000000000001" customHeight="1" x14ac:dyDescent="0.2">
      <c r="G11" s="7">
        <f>$B3</f>
        <v>0</v>
      </c>
      <c r="H11" s="55"/>
      <c r="I11" s="8" t="s">
        <v>8</v>
      </c>
      <c r="J11" s="55"/>
      <c r="K11" s="9">
        <f>$B5</f>
        <v>0</v>
      </c>
      <c r="L11" s="62"/>
      <c r="M11" s="30"/>
      <c r="N11" s="30"/>
      <c r="O11" s="30"/>
      <c r="P11" s="30"/>
      <c r="Q11" s="30"/>
      <c r="R11" s="30"/>
      <c r="S11" s="30"/>
      <c r="T11" s="30"/>
      <c r="U11" s="49"/>
    </row>
    <row r="12" spans="1:42" ht="20.100000000000001" customHeight="1" x14ac:dyDescent="0.2">
      <c r="G12" s="7">
        <f>$B2</f>
        <v>0</v>
      </c>
      <c r="H12" s="55"/>
      <c r="I12" s="8" t="s">
        <v>8</v>
      </c>
      <c r="J12" s="55"/>
      <c r="K12" s="9">
        <f>$B3</f>
        <v>0</v>
      </c>
      <c r="L12" s="62"/>
      <c r="M12" s="30"/>
      <c r="N12" s="30"/>
      <c r="O12" s="30"/>
      <c r="P12" s="30"/>
      <c r="Q12" s="30"/>
      <c r="R12" s="30"/>
      <c r="S12" s="30"/>
      <c r="T12" s="30"/>
    </row>
    <row r="13" spans="1:42" ht="20.100000000000001" customHeight="1" thickBot="1" x14ac:dyDescent="0.25">
      <c r="G13" s="37">
        <f>$B4</f>
        <v>0</v>
      </c>
      <c r="H13" s="64"/>
      <c r="I13" s="47" t="s">
        <v>8</v>
      </c>
      <c r="J13" s="64"/>
      <c r="K13" s="48">
        <f>$B5</f>
        <v>0</v>
      </c>
      <c r="L13" s="62"/>
      <c r="M13" s="30"/>
      <c r="N13" s="30"/>
      <c r="O13" s="30"/>
      <c r="P13" s="30"/>
      <c r="Q13" s="30"/>
      <c r="R13" s="30"/>
      <c r="S13" s="30"/>
      <c r="T13" s="30"/>
    </row>
    <row r="14" spans="1:42" ht="14.1" x14ac:dyDescent="0.2">
      <c r="G14" s="21"/>
      <c r="H14" s="21"/>
      <c r="I14" s="21"/>
      <c r="J14" s="21"/>
      <c r="K14" s="21"/>
    </row>
  </sheetData>
  <mergeCells count="54">
    <mergeCell ref="A1:K1"/>
    <mergeCell ref="V1:W2"/>
    <mergeCell ref="X1:Z1"/>
    <mergeCell ref="AA1:AC1"/>
    <mergeCell ref="AD1:AF1"/>
    <mergeCell ref="AG1:AI1"/>
    <mergeCell ref="AJ1:AJ2"/>
    <mergeCell ref="AK1:AK2"/>
    <mergeCell ref="AM1:AP2"/>
    <mergeCell ref="X2:Z2"/>
    <mergeCell ref="AA2:AC2"/>
    <mergeCell ref="AD2:AF2"/>
    <mergeCell ref="AG2:AI2"/>
    <mergeCell ref="AL1:AL2"/>
    <mergeCell ref="AM7:AM8"/>
    <mergeCell ref="AO3:AO4"/>
    <mergeCell ref="AP3:AP4"/>
    <mergeCell ref="V5:V6"/>
    <mergeCell ref="W5:W6"/>
    <mergeCell ref="AJ5:AJ6"/>
    <mergeCell ref="AK5:AK6"/>
    <mergeCell ref="AM5:AM6"/>
    <mergeCell ref="AN5:AN6"/>
    <mergeCell ref="AO5:AO6"/>
    <mergeCell ref="AP5:AP6"/>
    <mergeCell ref="V3:V4"/>
    <mergeCell ref="W3:W4"/>
    <mergeCell ref="AJ3:AJ4"/>
    <mergeCell ref="AK3:AK4"/>
    <mergeCell ref="AM3:AM4"/>
    <mergeCell ref="AN7:AN8"/>
    <mergeCell ref="AN3:AN4"/>
    <mergeCell ref="AO7:AO8"/>
    <mergeCell ref="AP7:AP8"/>
    <mergeCell ref="V9:V10"/>
    <mergeCell ref="W9:W10"/>
    <mergeCell ref="AJ9:AJ10"/>
    <mergeCell ref="AK9:AK10"/>
    <mergeCell ref="AM9:AM10"/>
    <mergeCell ref="AN9:AN10"/>
    <mergeCell ref="AO9:AO10"/>
    <mergeCell ref="AP9:AP10"/>
    <mergeCell ref="V7:V8"/>
    <mergeCell ref="W7:W8"/>
    <mergeCell ref="AJ7:AJ8"/>
    <mergeCell ref="AK7:AK8"/>
    <mergeCell ref="X3:Z4"/>
    <mergeCell ref="AA5:AC6"/>
    <mergeCell ref="AD7:AF8"/>
    <mergeCell ref="AG9:AI10"/>
    <mergeCell ref="AL5:AL6"/>
    <mergeCell ref="AL7:AL8"/>
    <mergeCell ref="AL9:AL10"/>
    <mergeCell ref="AL3:AL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zoomScaleNormal="100" workbookViewId="0">
      <selection activeCell="K11" sqref="K11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9.14062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9.14062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9.14062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9.14062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9.14062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9.14062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9.14062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9.14062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9.14062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9.14062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9.14062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9.14062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9.14062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9.14062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9.14062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9.14062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9.14062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9.14062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9.14062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9.14062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9.14062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9.14062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9.14062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9.14062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9.14062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9.14062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9.14062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9.14062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9.14062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9.14062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9.14062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9.14062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9.14062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9.14062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9.14062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9.14062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9.14062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9.14062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9.14062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9.14062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9.14062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9.14062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9.14062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9.14062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9.14062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9.14062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9.14062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9.14062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9.14062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9.14062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9.14062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9.14062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9.14062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9.14062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9.14062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9.14062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9.14062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9.14062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9.14062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9.14062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9.14062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9.14062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9.14062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9.14062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9.140625" style="65"/>
  </cols>
  <sheetData>
    <row r="1" spans="1:45" ht="50.1" customHeight="1" thickBot="1" x14ac:dyDescent="0.35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3" t="s">
        <v>0</v>
      </c>
      <c r="B2" s="50"/>
      <c r="C2" s="21"/>
      <c r="D2" s="21"/>
      <c r="E2" s="21"/>
      <c r="G2" s="77">
        <f>$B3</f>
        <v>0</v>
      </c>
      <c r="H2" s="51"/>
      <c r="I2" s="5" t="s">
        <v>8</v>
      </c>
      <c r="J2" s="99"/>
      <c r="K2" s="6">
        <f>$B6</f>
        <v>0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>
        <f>W3</f>
        <v>0</v>
      </c>
      <c r="Y2" s="267"/>
      <c r="Z2" s="268"/>
      <c r="AA2" s="269">
        <f>W4</f>
        <v>0</v>
      </c>
      <c r="AB2" s="267"/>
      <c r="AC2" s="268"/>
      <c r="AD2" s="269">
        <f>W5</f>
        <v>0</v>
      </c>
      <c r="AE2" s="267"/>
      <c r="AF2" s="268"/>
      <c r="AG2" s="269">
        <f>W6</f>
        <v>0</v>
      </c>
      <c r="AH2" s="267"/>
      <c r="AI2" s="268"/>
      <c r="AJ2" s="269">
        <f>W7</f>
        <v>0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15">
      <c r="A3" s="7" t="s">
        <v>1</v>
      </c>
      <c r="B3" s="54"/>
      <c r="C3" s="21"/>
      <c r="D3" s="21"/>
      <c r="E3" s="21"/>
      <c r="G3" s="103">
        <f>$B4</f>
        <v>0</v>
      </c>
      <c r="H3" s="55"/>
      <c r="I3" s="55" t="s">
        <v>8</v>
      </c>
      <c r="J3" s="104"/>
      <c r="K3" s="105">
        <f>$B5</f>
        <v>0</v>
      </c>
      <c r="L3" s="119"/>
      <c r="M3" s="119"/>
      <c r="N3" s="119"/>
      <c r="O3" s="119"/>
      <c r="P3" s="119"/>
      <c r="Q3" s="119"/>
      <c r="R3" s="119"/>
      <c r="S3" s="120"/>
      <c r="V3" s="10" t="s">
        <v>0</v>
      </c>
      <c r="W3" s="11">
        <f>'5členná'!$B$2</f>
        <v>0</v>
      </c>
      <c r="X3" s="320"/>
      <c r="Y3" s="321"/>
      <c r="Z3" s="322"/>
      <c r="AA3" s="15">
        <f>'5členná'!$H$5</f>
        <v>0</v>
      </c>
      <c r="AB3" s="16" t="s">
        <v>8</v>
      </c>
      <c r="AC3" s="17">
        <f>'5členná'!$J$5</f>
        <v>0</v>
      </c>
      <c r="AD3" s="15">
        <f>'5členná'!$J$6</f>
        <v>0</v>
      </c>
      <c r="AE3" s="16" t="s">
        <v>8</v>
      </c>
      <c r="AF3" s="17">
        <f>'5členná'!$H$6</f>
        <v>0</v>
      </c>
      <c r="AG3" s="15">
        <f>'5členná'!$H$8</f>
        <v>0</v>
      </c>
      <c r="AH3" s="16" t="s">
        <v>8</v>
      </c>
      <c r="AI3" s="17">
        <f>'5členná'!$J$8</f>
        <v>0</v>
      </c>
      <c r="AJ3" s="15">
        <f>'5členná'!$J$11</f>
        <v>0</v>
      </c>
      <c r="AK3" s="16" t="s">
        <v>8</v>
      </c>
      <c r="AL3" s="17">
        <f>'5členná'!$H$11</f>
        <v>0</v>
      </c>
      <c r="AM3" s="126">
        <f>SUM(IF(X3&gt;Z3,1,0),IF(AA3&gt;AC3,1,0),IF(AD3&gt;AF3,1,0),IF(AG3&gt;AI3,1,0),IF(AJ3&gt;AL3,1,0))</f>
        <v>0</v>
      </c>
      <c r="AN3" s="127" t="e">
        <f>_xlfn.RANK.EQ(AO3,$AO$3:$AO$7)</f>
        <v>#DIV/0!</v>
      </c>
      <c r="AO3" s="19" t="e">
        <f>1000*AM3+AS3</f>
        <v>#DIV/0!</v>
      </c>
      <c r="AP3" s="16">
        <f>X3+AA3+AD3+AG3+AJ3</f>
        <v>0</v>
      </c>
      <c r="AQ3" s="16" t="s">
        <v>8</v>
      </c>
      <c r="AR3" s="16">
        <f>AC3+AF3+AI3+AL3+Z3</f>
        <v>0</v>
      </c>
      <c r="AS3" s="58" t="e">
        <f>AP3/AR3</f>
        <v>#DIV/0!</v>
      </c>
    </row>
    <row r="4" spans="1:45" ht="20.100000000000001" customHeight="1" x14ac:dyDescent="0.15">
      <c r="A4" s="7" t="s">
        <v>2</v>
      </c>
      <c r="B4" s="54"/>
      <c r="C4" s="21"/>
      <c r="D4" s="21"/>
      <c r="E4" s="21"/>
      <c r="G4" s="103">
        <f>$B6</f>
        <v>0</v>
      </c>
      <c r="H4" s="55"/>
      <c r="I4" s="55" t="s">
        <v>8</v>
      </c>
      <c r="J4" s="104"/>
      <c r="K4" s="105">
        <f>$B4</f>
        <v>0</v>
      </c>
      <c r="L4" s="119"/>
      <c r="M4" s="119"/>
      <c r="N4" s="119"/>
      <c r="O4" s="119"/>
      <c r="P4" s="119"/>
      <c r="Q4" s="119"/>
      <c r="R4" s="119"/>
      <c r="S4" s="120"/>
      <c r="V4" s="7" t="s">
        <v>1</v>
      </c>
      <c r="W4" s="22">
        <f>'5členná'!$B$3</f>
        <v>0</v>
      </c>
      <c r="X4" s="34">
        <f>AC3</f>
        <v>0</v>
      </c>
      <c r="Y4" s="35" t="s">
        <v>8</v>
      </c>
      <c r="Z4" s="36">
        <f>AA3</f>
        <v>0</v>
      </c>
      <c r="AA4" s="323"/>
      <c r="AB4" s="324"/>
      <c r="AC4" s="325"/>
      <c r="AD4" s="29">
        <f>'5členná'!$H$9</f>
        <v>0</v>
      </c>
      <c r="AE4" s="30" t="s">
        <v>8</v>
      </c>
      <c r="AF4" s="31">
        <f>'5členná'!$J$9</f>
        <v>0</v>
      </c>
      <c r="AG4" s="29">
        <f>'5členná'!$J$10</f>
        <v>0</v>
      </c>
      <c r="AH4" s="30" t="s">
        <v>8</v>
      </c>
      <c r="AI4" s="31">
        <f>'5členná'!$H$10</f>
        <v>0</v>
      </c>
      <c r="AJ4" s="29">
        <f>'5členná'!$H$2</f>
        <v>0</v>
      </c>
      <c r="AK4" s="30" t="s">
        <v>8</v>
      </c>
      <c r="AL4" s="31">
        <f>'5členná'!$J$2</f>
        <v>0</v>
      </c>
      <c r="AM4" s="62">
        <f t="shared" ref="AM4:AM7" si="0">SUM(IF(X4&gt;Z4,1,0),IF(AA4&gt;AC4,1,0),IF(AD4&gt;AF4,1,0),IF(AG4&gt;AI4,1,0),IF(AJ4&gt;AL4,1,0))</f>
        <v>0</v>
      </c>
      <c r="AN4" s="127" t="e">
        <f t="shared" ref="AN4:AN7" si="1">_xlfn.RANK.EQ(AO4,$AO$3:$AO$7)</f>
        <v>#DIV/0!</v>
      </c>
      <c r="AO4" s="19" t="e">
        <f t="shared" ref="AO4:AO7" si="2">1000*AM4+AS4</f>
        <v>#DIV/0!</v>
      </c>
      <c r="AP4" s="30">
        <f t="shared" ref="AP4:AP7" si="3">X4+AA4+AD4+AG4+AJ4</f>
        <v>0</v>
      </c>
      <c r="AQ4" s="30" t="s">
        <v>8</v>
      </c>
      <c r="AR4" s="30">
        <f t="shared" ref="AR4:AR7" si="4">AC4+AF4+AI4+AL4+Z4</f>
        <v>0</v>
      </c>
      <c r="AS4" s="60" t="e">
        <f t="shared" ref="AS4:AS7" si="5">AP4/AR4</f>
        <v>#DIV/0!</v>
      </c>
    </row>
    <row r="5" spans="1:45" ht="20.100000000000001" customHeight="1" x14ac:dyDescent="0.15">
      <c r="A5" s="7" t="s">
        <v>3</v>
      </c>
      <c r="B5" s="54"/>
      <c r="C5" s="21"/>
      <c r="D5" s="21"/>
      <c r="E5" s="21"/>
      <c r="G5" s="73">
        <f>$B2</f>
        <v>0</v>
      </c>
      <c r="H5" s="55"/>
      <c r="I5" s="8" t="s">
        <v>8</v>
      </c>
      <c r="J5" s="104"/>
      <c r="K5" s="9">
        <f>$B3</f>
        <v>0</v>
      </c>
      <c r="L5" s="52"/>
      <c r="M5" s="52"/>
      <c r="N5" s="52"/>
      <c r="O5" s="52"/>
      <c r="P5" s="52"/>
      <c r="Q5" s="52"/>
      <c r="R5" s="52"/>
      <c r="S5" s="53"/>
      <c r="V5" s="7" t="s">
        <v>2</v>
      </c>
      <c r="W5" s="22">
        <f>'5členná'!$B$4</f>
        <v>0</v>
      </c>
      <c r="X5" s="34">
        <f>AF3</f>
        <v>0</v>
      </c>
      <c r="Y5" s="35" t="s">
        <v>8</v>
      </c>
      <c r="Z5" s="36">
        <f>AD3</f>
        <v>0</v>
      </c>
      <c r="AA5" s="34">
        <f>AF4</f>
        <v>0</v>
      </c>
      <c r="AB5" s="35" t="s">
        <v>8</v>
      </c>
      <c r="AC5" s="36">
        <f>AD4</f>
        <v>0</v>
      </c>
      <c r="AD5" s="323"/>
      <c r="AE5" s="324"/>
      <c r="AF5" s="325"/>
      <c r="AG5" s="29">
        <f>'5členná'!$H$3</f>
        <v>0</v>
      </c>
      <c r="AH5" s="30" t="s">
        <v>8</v>
      </c>
      <c r="AI5" s="31">
        <f>'5členná'!$J$3</f>
        <v>0</v>
      </c>
      <c r="AJ5" s="29">
        <f>'5členná'!$J$4</f>
        <v>0</v>
      </c>
      <c r="AK5" s="30" t="s">
        <v>8</v>
      </c>
      <c r="AL5" s="31">
        <f>'5členná'!$H$4</f>
        <v>0</v>
      </c>
      <c r="AM5" s="62">
        <f t="shared" si="0"/>
        <v>0</v>
      </c>
      <c r="AN5" s="127" t="e">
        <f t="shared" si="1"/>
        <v>#DIV/0!</v>
      </c>
      <c r="AO5" s="19" t="e">
        <f t="shared" si="2"/>
        <v>#DIV/0!</v>
      </c>
      <c r="AP5" s="30">
        <f t="shared" si="3"/>
        <v>0</v>
      </c>
      <c r="AQ5" s="30" t="s">
        <v>8</v>
      </c>
      <c r="AR5" s="30">
        <f t="shared" si="4"/>
        <v>0</v>
      </c>
      <c r="AS5" s="60" t="e">
        <f t="shared" si="5"/>
        <v>#DIV/0!</v>
      </c>
    </row>
    <row r="6" spans="1:45" ht="20.100000000000001" customHeight="1" thickBot="1" x14ac:dyDescent="0.2">
      <c r="A6" s="37" t="s">
        <v>4</v>
      </c>
      <c r="B6" s="61"/>
      <c r="C6" s="21"/>
      <c r="D6" s="21"/>
      <c r="E6" s="21"/>
      <c r="G6" s="103">
        <f>$B4</f>
        <v>0</v>
      </c>
      <c r="H6" s="55"/>
      <c r="I6" s="55" t="s">
        <v>8</v>
      </c>
      <c r="J6" s="104"/>
      <c r="K6" s="105">
        <f>$B2</f>
        <v>0</v>
      </c>
      <c r="L6" s="119"/>
      <c r="M6" s="119"/>
      <c r="N6" s="119"/>
      <c r="O6" s="119"/>
      <c r="P6" s="119"/>
      <c r="Q6" s="119"/>
      <c r="R6" s="119"/>
      <c r="S6" s="120"/>
      <c r="V6" s="7" t="s">
        <v>3</v>
      </c>
      <c r="W6" s="22">
        <f>'5členná'!$B$5</f>
        <v>0</v>
      </c>
      <c r="X6" s="34">
        <f>AI3</f>
        <v>0</v>
      </c>
      <c r="Y6" s="35" t="s">
        <v>8</v>
      </c>
      <c r="Z6" s="36">
        <f>AG3</f>
        <v>0</v>
      </c>
      <c r="AA6" s="34">
        <f>AI4</f>
        <v>0</v>
      </c>
      <c r="AB6" s="35" t="s">
        <v>8</v>
      </c>
      <c r="AC6" s="36">
        <f>AG4</f>
        <v>0</v>
      </c>
      <c r="AD6" s="34">
        <f>AI5</f>
        <v>0</v>
      </c>
      <c r="AE6" s="35" t="s">
        <v>8</v>
      </c>
      <c r="AF6" s="36">
        <f>AG5</f>
        <v>0</v>
      </c>
      <c r="AG6" s="323"/>
      <c r="AH6" s="324"/>
      <c r="AI6" s="325"/>
      <c r="AJ6" s="29">
        <f>'5členná'!$H$7</f>
        <v>0</v>
      </c>
      <c r="AK6" s="30" t="s">
        <v>8</v>
      </c>
      <c r="AL6" s="31">
        <f>'5členná'!$J$7</f>
        <v>0</v>
      </c>
      <c r="AM6" s="62">
        <f t="shared" si="0"/>
        <v>0</v>
      </c>
      <c r="AN6" s="127" t="e">
        <f t="shared" si="1"/>
        <v>#DIV/0!</v>
      </c>
      <c r="AO6" s="19" t="e">
        <f t="shared" si="2"/>
        <v>#DIV/0!</v>
      </c>
      <c r="AP6" s="30">
        <f t="shared" si="3"/>
        <v>0</v>
      </c>
      <c r="AQ6" s="30" t="s">
        <v>8</v>
      </c>
      <c r="AR6" s="30">
        <f t="shared" si="4"/>
        <v>0</v>
      </c>
      <c r="AS6" s="60" t="e">
        <f t="shared" si="5"/>
        <v>#DIV/0!</v>
      </c>
    </row>
    <row r="7" spans="1:45" ht="20.100000000000001" customHeight="1" thickBot="1" x14ac:dyDescent="0.2">
      <c r="G7" s="103">
        <f>$B5</f>
        <v>0</v>
      </c>
      <c r="H7" s="55"/>
      <c r="I7" s="55" t="s">
        <v>8</v>
      </c>
      <c r="J7" s="104"/>
      <c r="K7" s="105">
        <f>$B6</f>
        <v>0</v>
      </c>
      <c r="L7" s="119"/>
      <c r="M7" s="119"/>
      <c r="N7" s="119"/>
      <c r="O7" s="119"/>
      <c r="P7" s="119"/>
      <c r="Q7" s="119"/>
      <c r="R7" s="119"/>
      <c r="S7" s="120"/>
      <c r="V7" s="37" t="s">
        <v>4</v>
      </c>
      <c r="W7" s="38">
        <f>'5členná'!$B$6</f>
        <v>0</v>
      </c>
      <c r="X7" s="39">
        <f>AL3</f>
        <v>0</v>
      </c>
      <c r="Y7" s="40" t="s">
        <v>8</v>
      </c>
      <c r="Z7" s="41">
        <f>AJ3</f>
        <v>0</v>
      </c>
      <c r="AA7" s="39">
        <f>AL4</f>
        <v>0</v>
      </c>
      <c r="AB7" s="40" t="s">
        <v>8</v>
      </c>
      <c r="AC7" s="41">
        <f>AJ4</f>
        <v>0</v>
      </c>
      <c r="AD7" s="39">
        <f>AL5</f>
        <v>0</v>
      </c>
      <c r="AE7" s="40" t="s">
        <v>8</v>
      </c>
      <c r="AF7" s="41">
        <f>AJ5</f>
        <v>0</v>
      </c>
      <c r="AG7" s="39">
        <f>AL6</f>
        <v>0</v>
      </c>
      <c r="AH7" s="40" t="s">
        <v>8</v>
      </c>
      <c r="AI7" s="41">
        <f>AJ6</f>
        <v>0</v>
      </c>
      <c r="AJ7" s="326"/>
      <c r="AK7" s="327"/>
      <c r="AL7" s="328"/>
      <c r="AM7" s="95">
        <f t="shared" si="0"/>
        <v>0</v>
      </c>
      <c r="AN7" s="128" t="e">
        <f t="shared" si="1"/>
        <v>#DIV/0!</v>
      </c>
      <c r="AO7" s="19" t="e">
        <f t="shared" si="2"/>
        <v>#DIV/0!</v>
      </c>
      <c r="AP7" s="44">
        <f t="shared" si="3"/>
        <v>0</v>
      </c>
      <c r="AQ7" s="44" t="s">
        <v>8</v>
      </c>
      <c r="AR7" s="44">
        <f t="shared" si="4"/>
        <v>0</v>
      </c>
      <c r="AS7" s="45" t="e">
        <f t="shared" si="5"/>
        <v>#DIV/0!</v>
      </c>
    </row>
    <row r="8" spans="1:45" ht="20.100000000000001" customHeight="1" x14ac:dyDescent="0.15">
      <c r="G8" s="73">
        <f>$B2</f>
        <v>0</v>
      </c>
      <c r="H8" s="55"/>
      <c r="I8" s="8" t="s">
        <v>8</v>
      </c>
      <c r="J8" s="104"/>
      <c r="K8" s="9">
        <f>$B5</f>
        <v>0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>
        <f>$B3</f>
        <v>0</v>
      </c>
      <c r="H9" s="55"/>
      <c r="I9" s="8" t="s">
        <v>8</v>
      </c>
      <c r="J9" s="55"/>
      <c r="K9" s="9">
        <f>$B4</f>
        <v>0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>
        <f>$B5</f>
        <v>0</v>
      </c>
      <c r="H10" s="55"/>
      <c r="I10" s="55" t="s">
        <v>8</v>
      </c>
      <c r="J10" s="55"/>
      <c r="K10" s="105">
        <f>$B3</f>
        <v>0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>
        <f>$B6</f>
        <v>0</v>
      </c>
      <c r="H11" s="64"/>
      <c r="I11" s="64" t="s">
        <v>8</v>
      </c>
      <c r="J11" s="64"/>
      <c r="K11" s="111">
        <f>$B2</f>
        <v>0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1:K1"/>
    <mergeCell ref="V1:W2"/>
    <mergeCell ref="X1:Z1"/>
    <mergeCell ref="AA1:AC1"/>
    <mergeCell ref="AD1:AF1"/>
    <mergeCell ref="X2:Z2"/>
    <mergeCell ref="AA2:AC2"/>
    <mergeCell ref="AD2:AF2"/>
    <mergeCell ref="AG1:AI1"/>
    <mergeCell ref="AJ1:AL1"/>
    <mergeCell ref="AM1:AM2"/>
    <mergeCell ref="AN1:AN2"/>
    <mergeCell ref="AP1:AS2"/>
    <mergeCell ref="AG2:AI2"/>
    <mergeCell ref="AJ2:AL2"/>
    <mergeCell ref="AO1:AO2"/>
    <mergeCell ref="AJ7:AL7"/>
    <mergeCell ref="AG6:AI6"/>
    <mergeCell ref="AD5:AF5"/>
    <mergeCell ref="AA4:AC4"/>
    <mergeCell ref="X3:Z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zoomScaleNormal="100" workbookViewId="0">
      <selection activeCell="K11" sqref="K11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8.28515625" style="65" customWidth="1"/>
    <col min="7" max="7" width="30.7109375" style="76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2" customWidth="1"/>
    <col min="12" max="20" width="5" style="65" hidden="1" customWidth="1"/>
    <col min="21" max="21" width="12.85546875" style="65" customWidth="1"/>
    <col min="22" max="22" width="9.140625" style="65"/>
    <col min="23" max="23" width="14.42578125" style="65" bestFit="1" customWidth="1"/>
    <col min="24" max="37" width="5" style="65" customWidth="1"/>
    <col min="38" max="38" width="5.140625" style="65" customWidth="1"/>
    <col min="39" max="39" width="8" style="65" customWidth="1"/>
    <col min="40" max="40" width="9.14062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9.14062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9.14062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9.14062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9.14062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9.14062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9.14062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9.14062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9.14062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9.14062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9.14062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9.14062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9.14062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9.14062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9.14062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9.14062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9.14062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9.14062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9.14062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9.14062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9.14062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9.14062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9.14062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9.14062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9.14062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9.14062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9.14062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9.14062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9.14062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9.14062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9.14062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9.14062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9.14062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9.14062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9.14062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9.14062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9.14062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9.14062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9.14062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9.14062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9.14062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9.14062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9.14062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9.14062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9.14062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9.14062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9.14062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9.14062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9.14062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9.14062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9.14062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9.14062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9.14062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9.14062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9.14062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9.14062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9.14062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9.14062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9.14062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9.14062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9.14062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9.14062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9.14062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9.14062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9.140625" style="65"/>
  </cols>
  <sheetData>
    <row r="1" spans="1:45" ht="50.1" customHeight="1" thickBot="1" x14ac:dyDescent="0.35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2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3" t="s">
        <v>0</v>
      </c>
      <c r="B2" s="50"/>
      <c r="C2" s="21"/>
      <c r="D2" s="21"/>
      <c r="E2" s="21"/>
      <c r="G2" s="3">
        <f>$B3</f>
        <v>0</v>
      </c>
      <c r="H2" s="117"/>
      <c r="I2" s="5" t="s">
        <v>8</v>
      </c>
      <c r="J2" s="51"/>
      <c r="K2" s="6">
        <f>$B6</f>
        <v>0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>
        <f>W3</f>
        <v>0</v>
      </c>
      <c r="Y2" s="267"/>
      <c r="Z2" s="268"/>
      <c r="AA2" s="269">
        <f>W5</f>
        <v>0</v>
      </c>
      <c r="AB2" s="267"/>
      <c r="AC2" s="268"/>
      <c r="AD2" s="269">
        <f>W7</f>
        <v>0</v>
      </c>
      <c r="AE2" s="267"/>
      <c r="AF2" s="268"/>
      <c r="AG2" s="269">
        <f>W9</f>
        <v>0</v>
      </c>
      <c r="AH2" s="267"/>
      <c r="AI2" s="268"/>
      <c r="AJ2" s="269">
        <f>W11</f>
        <v>0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3">
      <c r="A3" s="7" t="s">
        <v>1</v>
      </c>
      <c r="B3" s="54"/>
      <c r="C3" s="21"/>
      <c r="D3" s="21"/>
      <c r="E3" s="21"/>
      <c r="G3" s="113">
        <f>$B4</f>
        <v>0</v>
      </c>
      <c r="H3" s="118"/>
      <c r="I3" s="8" t="s">
        <v>8</v>
      </c>
      <c r="J3" s="55"/>
      <c r="K3" s="105">
        <f>$B5</f>
        <v>0</v>
      </c>
      <c r="L3" s="119"/>
      <c r="M3" s="119"/>
      <c r="N3" s="119"/>
      <c r="O3" s="119"/>
      <c r="P3" s="119"/>
      <c r="Q3" s="119"/>
      <c r="R3" s="119"/>
      <c r="S3" s="120"/>
      <c r="V3" s="366" t="s">
        <v>0</v>
      </c>
      <c r="W3" s="367">
        <f>'5členná-2'!$B$2</f>
        <v>0</v>
      </c>
      <c r="X3" s="347"/>
      <c r="Y3" s="348"/>
      <c r="Z3" s="349"/>
      <c r="AA3" s="15">
        <f>'5členná-2'!$H$5</f>
        <v>0</v>
      </c>
      <c r="AB3" s="16" t="s">
        <v>8</v>
      </c>
      <c r="AC3" s="17">
        <f>'5členná-2'!$J$5</f>
        <v>0</v>
      </c>
      <c r="AD3" s="15">
        <f>'5členná-2'!$J$6</f>
        <v>0</v>
      </c>
      <c r="AE3" s="16" t="s">
        <v>8</v>
      </c>
      <c r="AF3" s="17">
        <f>'5členná-2'!$H$6</f>
        <v>0</v>
      </c>
      <c r="AG3" s="15">
        <f>'5členná-2'!$H$8</f>
        <v>0</v>
      </c>
      <c r="AH3" s="16" t="s">
        <v>8</v>
      </c>
      <c r="AI3" s="17">
        <f>'5členná-2'!$J$8</f>
        <v>0</v>
      </c>
      <c r="AJ3" s="15">
        <f>'5členná-2'!$J$11</f>
        <v>0</v>
      </c>
      <c r="AK3" s="16" t="s">
        <v>8</v>
      </c>
      <c r="AL3" s="17">
        <f>'5členná-2'!$H$11</f>
        <v>0</v>
      </c>
      <c r="AM3" s="384">
        <f>SUM(IF(X3&gt;Z3,1,0),IF(AA3&gt;AC3,1,0),IF(AD3&gt;AF3,1,0),IF(AG3&gt;AI3,1,0),IF(AJ3&gt;AL3,1,0),IF(X4&gt;Z4,1,0),IF(AA4&gt;AC4,1,0),IF(AD4&gt;AF4,1,0),IF(AG4&gt;AI4,1,0),IF(AJ4&gt;AL4,1,0))</f>
        <v>0</v>
      </c>
      <c r="AN3" s="388" t="e">
        <f>_xlfn.RANK.EQ(AO3,$AO$3:$AO$12)</f>
        <v>#DIV/0!</v>
      </c>
      <c r="AO3" s="359" t="e">
        <f>1000*AM3+AS3</f>
        <v>#DIV/0!</v>
      </c>
      <c r="AP3" s="363">
        <f>X3+AA3+AD3+AG3+AJ3+AA4+AD4+AG4+AJ4+X4</f>
        <v>0</v>
      </c>
      <c r="AQ3" s="363" t="s">
        <v>8</v>
      </c>
      <c r="AR3" s="363">
        <f>AC3+AF3+AI3+AL3+AC4+AF4+AI4+AL4+Z3+Z4</f>
        <v>0</v>
      </c>
      <c r="AS3" s="374" t="e">
        <f t="shared" ref="AS3:AS11" si="0">AP3/AR3</f>
        <v>#DIV/0!</v>
      </c>
    </row>
    <row r="4" spans="1:45" ht="20.100000000000001" customHeight="1" thickBot="1" x14ac:dyDescent="0.35">
      <c r="A4" s="7" t="s">
        <v>2</v>
      </c>
      <c r="B4" s="54"/>
      <c r="C4" s="21"/>
      <c r="D4" s="21"/>
      <c r="E4" s="21"/>
      <c r="G4" s="113">
        <f>$B6</f>
        <v>0</v>
      </c>
      <c r="H4" s="118"/>
      <c r="I4" s="8" t="s">
        <v>8</v>
      </c>
      <c r="J4" s="55"/>
      <c r="K4" s="105">
        <f>$B4</f>
        <v>0</v>
      </c>
      <c r="L4" s="119"/>
      <c r="M4" s="119"/>
      <c r="N4" s="119"/>
      <c r="O4" s="119"/>
      <c r="P4" s="119"/>
      <c r="Q4" s="119"/>
      <c r="R4" s="119"/>
      <c r="S4" s="120"/>
      <c r="V4" s="381"/>
      <c r="W4" s="382"/>
      <c r="X4" s="350"/>
      <c r="Y4" s="351"/>
      <c r="Z4" s="352"/>
      <c r="AA4" s="89">
        <f>'5členná-2'!$H$16</f>
        <v>0</v>
      </c>
      <c r="AB4" s="90" t="s">
        <v>8</v>
      </c>
      <c r="AC4" s="91">
        <f>'5členná-2'!$J$16</f>
        <v>0</v>
      </c>
      <c r="AD4" s="89">
        <f>'5členná-2'!$J$17</f>
        <v>0</v>
      </c>
      <c r="AE4" s="90" t="s">
        <v>8</v>
      </c>
      <c r="AF4" s="91">
        <f>'5členná-2'!$H$17</f>
        <v>0</v>
      </c>
      <c r="AG4" s="89">
        <f>'5členná-2'!$H$19</f>
        <v>0</v>
      </c>
      <c r="AH4" s="90" t="s">
        <v>8</v>
      </c>
      <c r="AI4" s="91">
        <f>'5členná-2'!$J$19</f>
        <v>0</v>
      </c>
      <c r="AJ4" s="89">
        <f>'5členná-2'!$J$22</f>
        <v>0</v>
      </c>
      <c r="AK4" s="90" t="s">
        <v>8</v>
      </c>
      <c r="AL4" s="91">
        <f>'5členná-2'!$H$22</f>
        <v>0</v>
      </c>
      <c r="AM4" s="384"/>
      <c r="AN4" s="380">
        <f t="shared" ref="AN4:AN12" si="1">_xlfn.RANK.EQ(AO4,$AL$3:$AL$6)</f>
        <v>1</v>
      </c>
      <c r="AO4" s="360"/>
      <c r="AP4" s="363"/>
      <c r="AQ4" s="363"/>
      <c r="AR4" s="363"/>
      <c r="AS4" s="374"/>
    </row>
    <row r="5" spans="1:45" ht="20.100000000000001" customHeight="1" thickTop="1" x14ac:dyDescent="0.3">
      <c r="A5" s="7" t="s">
        <v>3</v>
      </c>
      <c r="B5" s="54"/>
      <c r="C5" s="21"/>
      <c r="D5" s="21"/>
      <c r="E5" s="21"/>
      <c r="G5" s="7">
        <f>$B2</f>
        <v>0</v>
      </c>
      <c r="H5" s="118"/>
      <c r="I5" s="8" t="s">
        <v>8</v>
      </c>
      <c r="J5" s="55"/>
      <c r="K5" s="9">
        <f>$B3</f>
        <v>0</v>
      </c>
      <c r="L5" s="52"/>
      <c r="M5" s="52"/>
      <c r="N5" s="52"/>
      <c r="O5" s="52"/>
      <c r="P5" s="52"/>
      <c r="Q5" s="52"/>
      <c r="R5" s="52"/>
      <c r="S5" s="53"/>
      <c r="V5" s="376" t="s">
        <v>1</v>
      </c>
      <c r="W5" s="377">
        <f>'5členná-2'!$B$3</f>
        <v>0</v>
      </c>
      <c r="X5" s="80">
        <f>AC3</f>
        <v>0</v>
      </c>
      <c r="Y5" s="81" t="s">
        <v>8</v>
      </c>
      <c r="Z5" s="82">
        <f>AA3</f>
        <v>0</v>
      </c>
      <c r="AA5" s="353"/>
      <c r="AB5" s="354"/>
      <c r="AC5" s="355"/>
      <c r="AD5" s="83">
        <f>'5členná-2'!$H$9</f>
        <v>0</v>
      </c>
      <c r="AE5" s="84" t="s">
        <v>8</v>
      </c>
      <c r="AF5" s="85">
        <f>'5členná-2'!$J$9</f>
        <v>0</v>
      </c>
      <c r="AG5" s="83">
        <f>'5členná-2'!$J$10</f>
        <v>0</v>
      </c>
      <c r="AH5" s="84" t="s">
        <v>8</v>
      </c>
      <c r="AI5" s="85">
        <f>'5členná-2'!$H$10</f>
        <v>0</v>
      </c>
      <c r="AJ5" s="83">
        <f>'5členná-2'!$H$2</f>
        <v>0</v>
      </c>
      <c r="AK5" s="84" t="s">
        <v>8</v>
      </c>
      <c r="AL5" s="85">
        <f>'5členná-2'!$J$2</f>
        <v>0</v>
      </c>
      <c r="AM5" s="386">
        <f t="shared" ref="AM5" si="2">SUM(IF(X5&gt;Z5,1,0),IF(AA5&gt;AC5,1,0),IF(AD5&gt;AF5,1,0),IF(AG5&gt;AI5,1,0),IF(AJ5&gt;AL5,1,0),IF(X6&gt;Z6,1,0),IF(AA6&gt;AC6,1,0),IF(AD6&gt;AF6,1,0),IF(AG6&gt;AI6,1,0),IF(AJ6&gt;AL6,1,0))</f>
        <v>0</v>
      </c>
      <c r="AN5" s="371" t="e">
        <f t="shared" ref="AN5" si="3">_xlfn.RANK.EQ(AO5,$AO$3:$AO$12)</f>
        <v>#DIV/0!</v>
      </c>
      <c r="AO5" s="359" t="e">
        <f t="shared" ref="AO5" si="4">1000*AM5+AS5</f>
        <v>#DIV/0!</v>
      </c>
      <c r="AP5" s="361">
        <f t="shared" ref="AP5" si="5">X5+AA5+AD5+AG5+AJ5+AA6+AD6+AG6+AJ6+X6</f>
        <v>0</v>
      </c>
      <c r="AQ5" s="361" t="s">
        <v>8</v>
      </c>
      <c r="AR5" s="361">
        <f t="shared" ref="AR5" si="6">AC5+AF5+AI5+AL5+AC6+AF6+AI6+AL6+Z5+Z6</f>
        <v>0</v>
      </c>
      <c r="AS5" s="364" t="e">
        <f t="shared" si="0"/>
        <v>#DIV/0!</v>
      </c>
    </row>
    <row r="6" spans="1:45" ht="20.100000000000001" customHeight="1" thickBot="1" x14ac:dyDescent="0.35">
      <c r="A6" s="37" t="s">
        <v>4</v>
      </c>
      <c r="B6" s="61"/>
      <c r="C6" s="21"/>
      <c r="D6" s="21"/>
      <c r="E6" s="21"/>
      <c r="G6" s="113">
        <f>$B4</f>
        <v>0</v>
      </c>
      <c r="H6" s="118"/>
      <c r="I6" s="8" t="s">
        <v>8</v>
      </c>
      <c r="J6" s="55"/>
      <c r="K6" s="105">
        <f>$B2</f>
        <v>0</v>
      </c>
      <c r="L6" s="119"/>
      <c r="M6" s="119"/>
      <c r="N6" s="119"/>
      <c r="O6" s="119"/>
      <c r="P6" s="119"/>
      <c r="Q6" s="119"/>
      <c r="R6" s="119"/>
      <c r="S6" s="120"/>
      <c r="V6" s="376"/>
      <c r="W6" s="377"/>
      <c r="X6" s="86">
        <f>AC4</f>
        <v>0</v>
      </c>
      <c r="Y6" s="87" t="s">
        <v>8</v>
      </c>
      <c r="Z6" s="88">
        <f>AA4</f>
        <v>0</v>
      </c>
      <c r="AA6" s="350"/>
      <c r="AB6" s="351"/>
      <c r="AC6" s="352"/>
      <c r="AD6" s="89">
        <f>'5členná-2'!$H$20</f>
        <v>0</v>
      </c>
      <c r="AE6" s="90" t="s">
        <v>8</v>
      </c>
      <c r="AF6" s="91">
        <f>'5členná-2'!$J$20</f>
        <v>0</v>
      </c>
      <c r="AG6" s="89">
        <f>'5členná-2'!$J$21</f>
        <v>0</v>
      </c>
      <c r="AH6" s="90" t="s">
        <v>8</v>
      </c>
      <c r="AI6" s="91">
        <f>'5členná-2'!$H$21</f>
        <v>0</v>
      </c>
      <c r="AJ6" s="89">
        <f>'5členná-2'!$H$13</f>
        <v>0</v>
      </c>
      <c r="AK6" s="90" t="s">
        <v>8</v>
      </c>
      <c r="AL6" s="91">
        <f>'5členná-2'!$J$13</f>
        <v>0</v>
      </c>
      <c r="AM6" s="387"/>
      <c r="AN6" s="380">
        <f t="shared" si="1"/>
        <v>1</v>
      </c>
      <c r="AO6" s="360"/>
      <c r="AP6" s="362"/>
      <c r="AQ6" s="362"/>
      <c r="AR6" s="362"/>
      <c r="AS6" s="365"/>
    </row>
    <row r="7" spans="1:45" ht="20.100000000000001" customHeight="1" thickTop="1" x14ac:dyDescent="0.3">
      <c r="G7" s="113">
        <f>$B5</f>
        <v>0</v>
      </c>
      <c r="H7" s="118"/>
      <c r="I7" s="8" t="s">
        <v>8</v>
      </c>
      <c r="J7" s="55"/>
      <c r="K7" s="105">
        <f>$B6</f>
        <v>0</v>
      </c>
      <c r="L7" s="119"/>
      <c r="M7" s="119"/>
      <c r="N7" s="119"/>
      <c r="O7" s="119"/>
      <c r="P7" s="119"/>
      <c r="Q7" s="119"/>
      <c r="R7" s="119"/>
      <c r="S7" s="120"/>
      <c r="V7" s="376" t="s">
        <v>2</v>
      </c>
      <c r="W7" s="377">
        <f>'5členná-2'!$B$4</f>
        <v>0</v>
      </c>
      <c r="X7" s="80">
        <f>AF3</f>
        <v>0</v>
      </c>
      <c r="Y7" s="81" t="s">
        <v>8</v>
      </c>
      <c r="Z7" s="82">
        <f>AD3</f>
        <v>0</v>
      </c>
      <c r="AA7" s="80">
        <f>AF5</f>
        <v>0</v>
      </c>
      <c r="AB7" s="81" t="s">
        <v>8</v>
      </c>
      <c r="AC7" s="82">
        <f>AD5</f>
        <v>0</v>
      </c>
      <c r="AD7" s="353"/>
      <c r="AE7" s="354"/>
      <c r="AF7" s="355"/>
      <c r="AG7" s="83">
        <f>'5členná-2'!$H$3</f>
        <v>0</v>
      </c>
      <c r="AH7" s="84" t="s">
        <v>8</v>
      </c>
      <c r="AI7" s="85">
        <f>'5členná-2'!$J$3</f>
        <v>0</v>
      </c>
      <c r="AJ7" s="83">
        <f>'5členná-2'!$J$4</f>
        <v>0</v>
      </c>
      <c r="AK7" s="84" t="s">
        <v>8</v>
      </c>
      <c r="AL7" s="85">
        <f>'5členná-2'!$H$4</f>
        <v>0</v>
      </c>
      <c r="AM7" s="386">
        <f t="shared" ref="AM7" si="7">SUM(IF(X7&gt;Z7,1,0),IF(AA7&gt;AC7,1,0),IF(AD7&gt;AF7,1,0),IF(AG7&gt;AI7,1,0),IF(AJ7&gt;AL7,1,0),IF(X8&gt;Z8,1,0),IF(AA8&gt;AC8,1,0),IF(AD8&gt;AF8,1,0),IF(AG8&gt;AI8,1,0),IF(AJ8&gt;AL8,1,0))</f>
        <v>0</v>
      </c>
      <c r="AN7" s="371" t="e">
        <f t="shared" ref="AN7" si="8">_xlfn.RANK.EQ(AO7,$AO$3:$AO$12)</f>
        <v>#DIV/0!</v>
      </c>
      <c r="AO7" s="359" t="e">
        <f t="shared" ref="AO7" si="9">1000*AM7+AS7</f>
        <v>#DIV/0!</v>
      </c>
      <c r="AP7" s="361">
        <f t="shared" ref="AP7" si="10">X7+AA7+AD7+AG7+AJ7+AA8+AD8+AG8+AJ8+X8</f>
        <v>0</v>
      </c>
      <c r="AQ7" s="361" t="s">
        <v>8</v>
      </c>
      <c r="AR7" s="361">
        <f t="shared" ref="AR7" si="11">AC7+AF7+AI7+AL7+AC8+AF8+AI8+AL8+Z7+Z8</f>
        <v>0</v>
      </c>
      <c r="AS7" s="364" t="e">
        <f t="shared" si="0"/>
        <v>#DIV/0!</v>
      </c>
    </row>
    <row r="8" spans="1:45" ht="20.100000000000001" customHeight="1" thickBot="1" x14ac:dyDescent="0.35">
      <c r="G8" s="7">
        <f>$B2</f>
        <v>0</v>
      </c>
      <c r="H8" s="118"/>
      <c r="I8" s="8" t="s">
        <v>8</v>
      </c>
      <c r="J8" s="55"/>
      <c r="K8" s="9">
        <f>$B5</f>
        <v>0</v>
      </c>
      <c r="L8" s="52"/>
      <c r="M8" s="52"/>
      <c r="N8" s="52"/>
      <c r="O8" s="52"/>
      <c r="P8" s="52"/>
      <c r="Q8" s="52"/>
      <c r="R8" s="52"/>
      <c r="S8" s="53"/>
      <c r="V8" s="376"/>
      <c r="W8" s="377"/>
      <c r="X8" s="86">
        <f>AF4</f>
        <v>0</v>
      </c>
      <c r="Y8" s="87" t="s">
        <v>8</v>
      </c>
      <c r="Z8" s="88">
        <f>AD4</f>
        <v>0</v>
      </c>
      <c r="AA8" s="86">
        <f>AF6</f>
        <v>0</v>
      </c>
      <c r="AB8" s="87" t="s">
        <v>8</v>
      </c>
      <c r="AC8" s="88">
        <f>AD6</f>
        <v>0</v>
      </c>
      <c r="AD8" s="350"/>
      <c r="AE8" s="351"/>
      <c r="AF8" s="352"/>
      <c r="AG8" s="89">
        <f>'5členná-2'!$H$14</f>
        <v>0</v>
      </c>
      <c r="AH8" s="90" t="s">
        <v>8</v>
      </c>
      <c r="AI8" s="91">
        <f>'5členná-2'!$J$14</f>
        <v>0</v>
      </c>
      <c r="AJ8" s="89">
        <f>'5členná-2'!$J$15</f>
        <v>0</v>
      </c>
      <c r="AK8" s="90" t="s">
        <v>8</v>
      </c>
      <c r="AL8" s="91">
        <f>'5členná-2'!$H$15</f>
        <v>0</v>
      </c>
      <c r="AM8" s="387"/>
      <c r="AN8" s="380">
        <f t="shared" si="1"/>
        <v>1</v>
      </c>
      <c r="AO8" s="360"/>
      <c r="AP8" s="362"/>
      <c r="AQ8" s="362"/>
      <c r="AR8" s="362"/>
      <c r="AS8" s="365"/>
    </row>
    <row r="9" spans="1:45" ht="20.100000000000001" customHeight="1" thickTop="1" x14ac:dyDescent="0.3">
      <c r="B9" s="76"/>
      <c r="C9" s="76"/>
      <c r="D9" s="76"/>
      <c r="E9" s="76"/>
      <c r="G9" s="7">
        <f>$B3</f>
        <v>0</v>
      </c>
      <c r="H9" s="118"/>
      <c r="I9" s="8" t="s">
        <v>8</v>
      </c>
      <c r="J9" s="55"/>
      <c r="K9" s="9">
        <f>$B4</f>
        <v>0</v>
      </c>
      <c r="L9" s="52"/>
      <c r="M9" s="52"/>
      <c r="N9" s="52"/>
      <c r="O9" s="52"/>
      <c r="P9" s="52"/>
      <c r="Q9" s="52"/>
      <c r="R9" s="52"/>
      <c r="S9" s="53"/>
      <c r="V9" s="376" t="s">
        <v>3</v>
      </c>
      <c r="W9" s="377">
        <f>'5členná-2'!$B$5</f>
        <v>0</v>
      </c>
      <c r="X9" s="80">
        <f>AI3</f>
        <v>0</v>
      </c>
      <c r="Y9" s="81" t="s">
        <v>8</v>
      </c>
      <c r="Z9" s="82">
        <f>AG3</f>
        <v>0</v>
      </c>
      <c r="AA9" s="80">
        <f>AI5</f>
        <v>0</v>
      </c>
      <c r="AB9" s="81" t="s">
        <v>8</v>
      </c>
      <c r="AC9" s="82">
        <f>AG5</f>
        <v>0</v>
      </c>
      <c r="AD9" s="80">
        <f>AI7</f>
        <v>0</v>
      </c>
      <c r="AE9" s="81" t="s">
        <v>8</v>
      </c>
      <c r="AF9" s="82">
        <f>AG7</f>
        <v>0</v>
      </c>
      <c r="AG9" s="353"/>
      <c r="AH9" s="354"/>
      <c r="AI9" s="355"/>
      <c r="AJ9" s="83">
        <f>'5členná-2'!$H$7</f>
        <v>0</v>
      </c>
      <c r="AK9" s="84" t="s">
        <v>8</v>
      </c>
      <c r="AL9" s="85">
        <f>'5členná-2'!$J$7</f>
        <v>0</v>
      </c>
      <c r="AM9" s="386">
        <f t="shared" ref="AM9" si="12">SUM(IF(X9&gt;Z9,1,0),IF(AA9&gt;AC9,1,0),IF(AD9&gt;AF9,1,0),IF(AG9&gt;AI9,1,0),IF(AJ9&gt;AL9,1,0),IF(X10&gt;Z10,1,0),IF(AA10&gt;AC10,1,0),IF(AD10&gt;AF10,1,0),IF(AG10&gt;AI10,1,0),IF(AJ10&gt;AL10,1,0))</f>
        <v>0</v>
      </c>
      <c r="AN9" s="371" t="e">
        <f t="shared" ref="AN9" si="13">_xlfn.RANK.EQ(AO9,$AO$3:$AO$12)</f>
        <v>#DIV/0!</v>
      </c>
      <c r="AO9" s="359" t="e">
        <f t="shared" ref="AO9" si="14">1000*AM9+AS9</f>
        <v>#DIV/0!</v>
      </c>
      <c r="AP9" s="361">
        <f t="shared" ref="AP9" si="15">X9+AA9+AD9+AG9+AJ9+AA10+AD10+AG10+AJ10+X10</f>
        <v>0</v>
      </c>
      <c r="AQ9" s="361" t="s">
        <v>8</v>
      </c>
      <c r="AR9" s="361">
        <f t="shared" ref="AR9" si="16">AC9+AF9+AI9+AL9+AC10+AF10+AI10+AL10+Z9+Z10</f>
        <v>0</v>
      </c>
      <c r="AS9" s="364" t="e">
        <f t="shared" si="0"/>
        <v>#DIV/0!</v>
      </c>
    </row>
    <row r="10" spans="1:45" ht="20.100000000000001" customHeight="1" thickBot="1" x14ac:dyDescent="0.35">
      <c r="G10" s="113">
        <f>$B5</f>
        <v>0</v>
      </c>
      <c r="H10" s="118"/>
      <c r="I10" s="8" t="s">
        <v>8</v>
      </c>
      <c r="J10" s="55"/>
      <c r="K10" s="105">
        <f>$B3</f>
        <v>0</v>
      </c>
      <c r="L10" s="119"/>
      <c r="M10" s="119"/>
      <c r="N10" s="119"/>
      <c r="O10" s="119"/>
      <c r="P10" s="119"/>
      <c r="Q10" s="119"/>
      <c r="R10" s="119"/>
      <c r="S10" s="120"/>
      <c r="V10" s="376"/>
      <c r="W10" s="377"/>
      <c r="X10" s="86">
        <f>AI4</f>
        <v>0</v>
      </c>
      <c r="Y10" s="87" t="s">
        <v>8</v>
      </c>
      <c r="Z10" s="88">
        <f>AG4</f>
        <v>0</v>
      </c>
      <c r="AA10" s="86">
        <f>AI6</f>
        <v>0</v>
      </c>
      <c r="AB10" s="87" t="s">
        <v>8</v>
      </c>
      <c r="AC10" s="88">
        <f>AG6</f>
        <v>0</v>
      </c>
      <c r="AD10" s="86">
        <f>AI8</f>
        <v>0</v>
      </c>
      <c r="AE10" s="87" t="s">
        <v>8</v>
      </c>
      <c r="AF10" s="88">
        <f>AG8</f>
        <v>0</v>
      </c>
      <c r="AG10" s="350"/>
      <c r="AH10" s="351"/>
      <c r="AI10" s="352"/>
      <c r="AJ10" s="89">
        <f>'5členná-2'!$H$18</f>
        <v>0</v>
      </c>
      <c r="AK10" s="90" t="s">
        <v>8</v>
      </c>
      <c r="AL10" s="91">
        <f>'5členná-2'!$J$18</f>
        <v>0</v>
      </c>
      <c r="AM10" s="387"/>
      <c r="AN10" s="380">
        <f t="shared" si="1"/>
        <v>1</v>
      </c>
      <c r="AO10" s="360"/>
      <c r="AP10" s="362"/>
      <c r="AQ10" s="362"/>
      <c r="AR10" s="362"/>
      <c r="AS10" s="365"/>
    </row>
    <row r="11" spans="1:45" ht="20.100000000000001" customHeight="1" thickTop="1" thickBot="1" x14ac:dyDescent="0.35">
      <c r="G11" s="121">
        <f>$B6</f>
        <v>0</v>
      </c>
      <c r="H11" s="122"/>
      <c r="I11" s="47" t="s">
        <v>8</v>
      </c>
      <c r="J11" s="64"/>
      <c r="K11" s="111">
        <f>$B2</f>
        <v>0</v>
      </c>
      <c r="L11" s="119"/>
      <c r="M11" s="119"/>
      <c r="N11" s="119"/>
      <c r="O11" s="119"/>
      <c r="P11" s="119"/>
      <c r="Q11" s="119"/>
      <c r="R11" s="119"/>
      <c r="S11" s="120"/>
      <c r="V11" s="366" t="s">
        <v>4</v>
      </c>
      <c r="W11" s="367">
        <f>'5členná-2'!$B$6</f>
        <v>0</v>
      </c>
      <c r="X11" s="80">
        <f>AL3</f>
        <v>0</v>
      </c>
      <c r="Y11" s="81" t="s">
        <v>8</v>
      </c>
      <c r="Z11" s="82">
        <f>AJ3</f>
        <v>0</v>
      </c>
      <c r="AA11" s="80">
        <f>AL5</f>
        <v>0</v>
      </c>
      <c r="AB11" s="81" t="s">
        <v>8</v>
      </c>
      <c r="AC11" s="82">
        <f>AJ5</f>
        <v>0</v>
      </c>
      <c r="AD11" s="80">
        <f>AL7</f>
        <v>0</v>
      </c>
      <c r="AE11" s="81" t="s">
        <v>8</v>
      </c>
      <c r="AF11" s="82">
        <f>AJ7</f>
        <v>0</v>
      </c>
      <c r="AG11" s="80">
        <f>AL9</f>
        <v>0</v>
      </c>
      <c r="AH11" s="81" t="s">
        <v>8</v>
      </c>
      <c r="AI11" s="82">
        <f>AJ9</f>
        <v>0</v>
      </c>
      <c r="AJ11" s="353"/>
      <c r="AK11" s="354"/>
      <c r="AL11" s="355"/>
      <c r="AM11" s="384">
        <f t="shared" ref="AM11" si="17">SUM(IF(X11&gt;Z11,1,0),IF(AA11&gt;AC11,1,0),IF(AD11&gt;AF11,1,0),IF(AG11&gt;AI11,1,0),IF(AJ11&gt;AL11,1,0),IF(X12&gt;Z12,1,0),IF(AA12&gt;AC12,1,0),IF(AD12&gt;AF12,1,0),IF(AG12&gt;AI12,1,0),IF(AJ12&gt;AL12,1,0))</f>
        <v>0</v>
      </c>
      <c r="AN11" s="371" t="e">
        <f t="shared" ref="AN11" si="18">_xlfn.RANK.EQ(AO11,$AO$3:$AO$12)</f>
        <v>#DIV/0!</v>
      </c>
      <c r="AO11" s="359" t="e">
        <f t="shared" ref="AO11" si="19">1000*AM11+AS11</f>
        <v>#DIV/0!</v>
      </c>
      <c r="AP11" s="363">
        <f t="shared" ref="AP11" si="20">X11+AA11+AD11+AG11+AJ11+AA12+AD12+AG12+AJ12+X12</f>
        <v>0</v>
      </c>
      <c r="AQ11" s="363" t="s">
        <v>8</v>
      </c>
      <c r="AR11" s="363">
        <f t="shared" ref="AR11" si="21">AC11+AF11+AI11+AL11+AC12+AF12+AI12+AL12+Z11+Z12</f>
        <v>0</v>
      </c>
      <c r="AS11" s="374" t="e">
        <f t="shared" si="0"/>
        <v>#DIV/0!</v>
      </c>
    </row>
    <row r="12" spans="1:45" ht="20.100000000000001" customHeight="1" thickBot="1" x14ac:dyDescent="0.35">
      <c r="G12" s="70"/>
      <c r="H12" s="70"/>
      <c r="I12" s="70"/>
      <c r="J12" s="70"/>
      <c r="K12" s="21"/>
      <c r="V12" s="269"/>
      <c r="W12" s="368"/>
      <c r="X12" s="39">
        <f>AL4</f>
        <v>0</v>
      </c>
      <c r="Y12" s="40" t="s">
        <v>8</v>
      </c>
      <c r="Z12" s="41">
        <f>AJ4</f>
        <v>0</v>
      </c>
      <c r="AA12" s="39">
        <f>AL6</f>
        <v>0</v>
      </c>
      <c r="AB12" s="40" t="s">
        <v>8</v>
      </c>
      <c r="AC12" s="41">
        <f>AJ6</f>
        <v>0</v>
      </c>
      <c r="AD12" s="39">
        <f>AL8</f>
        <v>0</v>
      </c>
      <c r="AE12" s="40" t="s">
        <v>8</v>
      </c>
      <c r="AF12" s="41">
        <f>AJ8</f>
        <v>0</v>
      </c>
      <c r="AG12" s="123">
        <f>AL10</f>
        <v>0</v>
      </c>
      <c r="AH12" s="40" t="s">
        <v>8</v>
      </c>
      <c r="AI12" s="124">
        <f>AJ10</f>
        <v>0</v>
      </c>
      <c r="AJ12" s="356"/>
      <c r="AK12" s="357"/>
      <c r="AL12" s="358"/>
      <c r="AM12" s="385"/>
      <c r="AN12" s="372">
        <f t="shared" si="1"/>
        <v>1</v>
      </c>
      <c r="AO12" s="360"/>
      <c r="AP12" s="373"/>
      <c r="AQ12" s="373"/>
      <c r="AR12" s="373"/>
      <c r="AS12" s="375"/>
    </row>
    <row r="13" spans="1:45" ht="20.100000000000001" customHeight="1" x14ac:dyDescent="0.15">
      <c r="G13" s="3">
        <f>$B3</f>
        <v>0</v>
      </c>
      <c r="H13" s="51"/>
      <c r="I13" s="5" t="s">
        <v>8</v>
      </c>
      <c r="J13" s="99"/>
      <c r="K13" s="6">
        <f>$B6</f>
        <v>0</v>
      </c>
      <c r="L13" s="52"/>
      <c r="M13" s="52"/>
      <c r="N13" s="52"/>
      <c r="O13" s="52"/>
      <c r="P13" s="52"/>
      <c r="Q13" s="52"/>
      <c r="R13" s="52"/>
      <c r="S13" s="53"/>
      <c r="V13" s="21"/>
      <c r="W13" s="2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49"/>
      <c r="AK13" s="49"/>
      <c r="AL13" s="49"/>
      <c r="AM13" s="2"/>
      <c r="AN13" s="72"/>
      <c r="AO13" s="72"/>
      <c r="AP13" s="2"/>
      <c r="AQ13" s="2"/>
      <c r="AR13" s="2"/>
      <c r="AS13" s="46"/>
    </row>
    <row r="14" spans="1:45" ht="20.100000000000001" customHeight="1" x14ac:dyDescent="0.15">
      <c r="G14" s="103">
        <f>$B4</f>
        <v>0</v>
      </c>
      <c r="H14" s="55"/>
      <c r="I14" s="8" t="s">
        <v>8</v>
      </c>
      <c r="J14" s="104"/>
      <c r="K14" s="105">
        <f>$B5</f>
        <v>0</v>
      </c>
      <c r="L14" s="119"/>
      <c r="M14" s="119"/>
      <c r="N14" s="119"/>
      <c r="O14" s="119"/>
      <c r="P14" s="119"/>
      <c r="Q14" s="119"/>
      <c r="R14" s="119"/>
      <c r="S14" s="120"/>
    </row>
    <row r="15" spans="1:45" ht="20.100000000000001" customHeight="1" x14ac:dyDescent="0.15">
      <c r="G15" s="103">
        <f>$B6</f>
        <v>0</v>
      </c>
      <c r="H15" s="55"/>
      <c r="I15" s="8" t="s">
        <v>8</v>
      </c>
      <c r="J15" s="104"/>
      <c r="K15" s="105">
        <f>$B4</f>
        <v>0</v>
      </c>
      <c r="L15" s="119"/>
      <c r="M15" s="119"/>
      <c r="N15" s="119"/>
      <c r="O15" s="119"/>
      <c r="P15" s="119"/>
      <c r="Q15" s="119"/>
      <c r="R15" s="119"/>
      <c r="S15" s="120"/>
    </row>
    <row r="16" spans="1:45" ht="20.100000000000001" customHeight="1" x14ac:dyDescent="0.15">
      <c r="G16" s="73">
        <f>$B2</f>
        <v>0</v>
      </c>
      <c r="H16" s="55"/>
      <c r="I16" s="8" t="s">
        <v>8</v>
      </c>
      <c r="J16" s="104"/>
      <c r="K16" s="9">
        <f>$B3</f>
        <v>0</v>
      </c>
      <c r="L16" s="52"/>
      <c r="M16" s="52"/>
      <c r="N16" s="52"/>
      <c r="O16" s="52"/>
      <c r="P16" s="52"/>
      <c r="Q16" s="52"/>
      <c r="R16" s="52"/>
      <c r="S16" s="53"/>
    </row>
    <row r="17" spans="7:20" ht="20.100000000000001" customHeight="1" x14ac:dyDescent="0.15">
      <c r="G17" s="103">
        <f>$B4</f>
        <v>0</v>
      </c>
      <c r="H17" s="55"/>
      <c r="I17" s="8" t="s">
        <v>8</v>
      </c>
      <c r="J17" s="104"/>
      <c r="K17" s="105">
        <f>$B2</f>
        <v>0</v>
      </c>
      <c r="L17" s="119"/>
      <c r="M17" s="119"/>
      <c r="N17" s="119"/>
      <c r="O17" s="119"/>
      <c r="P17" s="119"/>
      <c r="Q17" s="119"/>
      <c r="R17" s="119"/>
      <c r="S17" s="120"/>
    </row>
    <row r="18" spans="7:20" ht="20.100000000000001" customHeight="1" x14ac:dyDescent="0.15">
      <c r="G18" s="103">
        <f>$B5</f>
        <v>0</v>
      </c>
      <c r="H18" s="55"/>
      <c r="I18" s="8" t="s">
        <v>8</v>
      </c>
      <c r="J18" s="104"/>
      <c r="K18" s="105">
        <f>$B6</f>
        <v>0</v>
      </c>
      <c r="L18" s="119"/>
      <c r="M18" s="119"/>
      <c r="N18" s="119"/>
      <c r="O18" s="119"/>
      <c r="P18" s="119"/>
      <c r="Q18" s="119"/>
      <c r="R18" s="119"/>
      <c r="S18" s="120"/>
    </row>
    <row r="19" spans="7:20" ht="20.100000000000001" customHeight="1" x14ac:dyDescent="0.15">
      <c r="G19" s="73">
        <f>$B2</f>
        <v>0</v>
      </c>
      <c r="H19" s="55"/>
      <c r="I19" s="8" t="s">
        <v>8</v>
      </c>
      <c r="J19" s="104"/>
      <c r="K19" s="9">
        <f>$B5</f>
        <v>0</v>
      </c>
      <c r="L19" s="52"/>
      <c r="M19" s="52"/>
      <c r="N19" s="52"/>
      <c r="O19" s="52"/>
      <c r="P19" s="52"/>
      <c r="Q19" s="52"/>
      <c r="R19" s="52"/>
      <c r="S19" s="53"/>
    </row>
    <row r="20" spans="7:20" ht="20.100000000000001" customHeight="1" x14ac:dyDescent="0.3">
      <c r="G20" s="73">
        <f>$B3</f>
        <v>0</v>
      </c>
      <c r="H20" s="55"/>
      <c r="I20" s="8" t="s">
        <v>8</v>
      </c>
      <c r="J20" s="104"/>
      <c r="K20" s="9">
        <f>$B4</f>
        <v>0</v>
      </c>
      <c r="L20" s="52"/>
      <c r="M20" s="52"/>
      <c r="N20" s="52"/>
      <c r="O20" s="52"/>
      <c r="P20" s="52"/>
      <c r="Q20" s="52"/>
      <c r="R20" s="52"/>
      <c r="S20" s="53"/>
    </row>
    <row r="21" spans="7:20" ht="20.100000000000001" customHeight="1" x14ac:dyDescent="0.3">
      <c r="G21" s="103">
        <f>$B5</f>
        <v>0</v>
      </c>
      <c r="H21" s="55"/>
      <c r="I21" s="8" t="s">
        <v>8</v>
      </c>
      <c r="J21" s="104"/>
      <c r="K21" s="105">
        <f>$B3</f>
        <v>0</v>
      </c>
      <c r="L21" s="119"/>
      <c r="M21" s="119"/>
      <c r="N21" s="119"/>
      <c r="O21" s="119"/>
      <c r="P21" s="119"/>
      <c r="Q21" s="119"/>
      <c r="R21" s="119"/>
      <c r="S21" s="120"/>
    </row>
    <row r="22" spans="7:20" ht="20.100000000000001" customHeight="1" thickBot="1" x14ac:dyDescent="0.35">
      <c r="G22" s="79">
        <f>$B6</f>
        <v>0</v>
      </c>
      <c r="H22" s="64"/>
      <c r="I22" s="47" t="s">
        <v>8</v>
      </c>
      <c r="J22" s="110"/>
      <c r="K22" s="48">
        <f>$B2</f>
        <v>0</v>
      </c>
      <c r="L22" s="52"/>
      <c r="M22" s="52"/>
      <c r="N22" s="52"/>
      <c r="O22" s="52"/>
      <c r="P22" s="52"/>
      <c r="Q22" s="52"/>
      <c r="R22" s="52"/>
      <c r="S22" s="53"/>
    </row>
    <row r="23" spans="7:20" x14ac:dyDescent="0.3">
      <c r="L23" s="125"/>
      <c r="M23" s="125"/>
      <c r="N23" s="125"/>
      <c r="O23" s="125"/>
      <c r="P23" s="125"/>
      <c r="Q23" s="125"/>
      <c r="R23" s="125"/>
      <c r="S23" s="125"/>
      <c r="T23" s="125"/>
    </row>
  </sheetData>
  <mergeCells count="66">
    <mergeCell ref="A1:K1"/>
    <mergeCell ref="V1:W2"/>
    <mergeCell ref="X1:Z1"/>
    <mergeCell ref="AA1:AC1"/>
    <mergeCell ref="AD1:AF1"/>
    <mergeCell ref="X2:Z2"/>
    <mergeCell ref="AA2:AC2"/>
    <mergeCell ref="AD2:AF2"/>
    <mergeCell ref="AG1:AI1"/>
    <mergeCell ref="AJ1:AL1"/>
    <mergeCell ref="AM1:AM2"/>
    <mergeCell ref="AN1:AN2"/>
    <mergeCell ref="AP1:AS2"/>
    <mergeCell ref="AG2:AI2"/>
    <mergeCell ref="AJ2:AL2"/>
    <mergeCell ref="AO1:AO2"/>
    <mergeCell ref="AQ3:AQ4"/>
    <mergeCell ref="AR3:AR4"/>
    <mergeCell ref="AS3:AS4"/>
    <mergeCell ref="V5:V6"/>
    <mergeCell ref="W5:W6"/>
    <mergeCell ref="AM5:AM6"/>
    <mergeCell ref="AN5:AN6"/>
    <mergeCell ref="AP5:AP6"/>
    <mergeCell ref="AQ5:AQ6"/>
    <mergeCell ref="AR5:AR6"/>
    <mergeCell ref="AS5:AS6"/>
    <mergeCell ref="V3:V4"/>
    <mergeCell ref="W3:W4"/>
    <mergeCell ref="AM3:AM4"/>
    <mergeCell ref="AN3:AN4"/>
    <mergeCell ref="AP3:AP4"/>
    <mergeCell ref="AQ7:AQ8"/>
    <mergeCell ref="AR7:AR8"/>
    <mergeCell ref="AS7:AS8"/>
    <mergeCell ref="V9:V10"/>
    <mergeCell ref="W9:W10"/>
    <mergeCell ref="AM9:AM10"/>
    <mergeCell ref="AN9:AN10"/>
    <mergeCell ref="AP9:AP10"/>
    <mergeCell ref="AQ9:AQ10"/>
    <mergeCell ref="AR9:AR10"/>
    <mergeCell ref="AS9:AS10"/>
    <mergeCell ref="V7:V8"/>
    <mergeCell ref="W7:W8"/>
    <mergeCell ref="AM7:AM8"/>
    <mergeCell ref="AN7:AN8"/>
    <mergeCell ref="AP7:AP8"/>
    <mergeCell ref="AO11:AO12"/>
    <mergeCell ref="AQ11:AQ12"/>
    <mergeCell ref="AR11:AR12"/>
    <mergeCell ref="AS11:AS12"/>
    <mergeCell ref="V11:V12"/>
    <mergeCell ref="W11:W12"/>
    <mergeCell ref="AM11:AM12"/>
    <mergeCell ref="AN11:AN12"/>
    <mergeCell ref="AP11:AP12"/>
    <mergeCell ref="AJ11:AL12"/>
    <mergeCell ref="AG9:AI10"/>
    <mergeCell ref="AD7:AF8"/>
    <mergeCell ref="AA5:AC6"/>
    <mergeCell ref="X3:Z4"/>
    <mergeCell ref="AO3:AO4"/>
    <mergeCell ref="AO5:AO6"/>
    <mergeCell ref="AO7:AO8"/>
    <mergeCell ref="AO9:AO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zoomScaleNormal="100" workbookViewId="0">
      <selection activeCell="B13" sqref="B13"/>
    </sheetView>
  </sheetViews>
  <sheetFormatPr defaultColWidth="8.85546875" defaultRowHeight="16.5" x14ac:dyDescent="0.25"/>
  <cols>
    <col min="1" max="1" width="5.7109375" style="2" customWidth="1"/>
    <col min="2" max="2" width="30.7109375" style="2" customWidth="1"/>
    <col min="3" max="5" width="0.42578125" style="2" customWidth="1"/>
    <col min="6" max="6" width="8.42578125" style="2" customWidth="1"/>
    <col min="7" max="7" width="30.7109375" style="2" customWidth="1"/>
    <col min="8" max="8" width="5.7109375" style="2" customWidth="1"/>
    <col min="9" max="9" width="3.7109375" style="2" customWidth="1"/>
    <col min="10" max="10" width="5.7109375" style="2" customWidth="1"/>
    <col min="11" max="11" width="30.7109375" style="2" customWidth="1"/>
    <col min="12" max="12" width="9.7109375" style="2" customWidth="1"/>
    <col min="13" max="13" width="5.140625" style="2" customWidth="1"/>
    <col min="14" max="14" width="15.28515625" style="2" customWidth="1"/>
    <col min="15" max="15" width="5" style="2" customWidth="1"/>
    <col min="16" max="31" width="4.42578125" style="2" customWidth="1"/>
    <col min="32" max="32" width="5" style="2" customWidth="1"/>
    <col min="33" max="33" width="9.140625" style="2"/>
    <col min="34" max="34" width="7.85546875" style="2" customWidth="1"/>
    <col min="35" max="35" width="9.140625" style="2" hidden="1" customWidth="1"/>
    <col min="36" max="36" width="6.28515625" style="2" customWidth="1"/>
    <col min="37" max="37" width="2" style="2" customWidth="1"/>
    <col min="38" max="38" width="6.140625" style="2" customWidth="1"/>
    <col min="39" max="39" width="11.7109375" style="46" customWidth="1"/>
    <col min="40" max="246" width="9.140625" style="2"/>
    <col min="247" max="247" width="5.140625" style="2" customWidth="1"/>
    <col min="248" max="248" width="15.28515625" style="2" customWidth="1"/>
    <col min="249" max="249" width="5" style="2" customWidth="1"/>
    <col min="250" max="265" width="4.42578125" style="2" customWidth="1"/>
    <col min="266" max="266" width="6.42578125" style="2" customWidth="1"/>
    <col min="267" max="272" width="4.42578125" style="2" customWidth="1"/>
    <col min="273" max="274" width="9.140625" style="2"/>
    <col min="275" max="275" width="6.28515625" style="2" customWidth="1"/>
    <col min="276" max="276" width="2" style="2" customWidth="1"/>
    <col min="277" max="277" width="6.140625" style="2" customWidth="1"/>
    <col min="278" max="502" width="9.140625" style="2"/>
    <col min="503" max="503" width="5.140625" style="2" customWidth="1"/>
    <col min="504" max="504" width="15.28515625" style="2" customWidth="1"/>
    <col min="505" max="505" width="5" style="2" customWidth="1"/>
    <col min="506" max="521" width="4.42578125" style="2" customWidth="1"/>
    <col min="522" max="522" width="6.42578125" style="2" customWidth="1"/>
    <col min="523" max="528" width="4.42578125" style="2" customWidth="1"/>
    <col min="529" max="530" width="9.140625" style="2"/>
    <col min="531" max="531" width="6.28515625" style="2" customWidth="1"/>
    <col min="532" max="532" width="2" style="2" customWidth="1"/>
    <col min="533" max="533" width="6.140625" style="2" customWidth="1"/>
    <col min="534" max="758" width="9.140625" style="2"/>
    <col min="759" max="759" width="5.140625" style="2" customWidth="1"/>
    <col min="760" max="760" width="15.28515625" style="2" customWidth="1"/>
    <col min="761" max="761" width="5" style="2" customWidth="1"/>
    <col min="762" max="777" width="4.42578125" style="2" customWidth="1"/>
    <col min="778" max="778" width="6.42578125" style="2" customWidth="1"/>
    <col min="779" max="784" width="4.42578125" style="2" customWidth="1"/>
    <col min="785" max="786" width="9.140625" style="2"/>
    <col min="787" max="787" width="6.28515625" style="2" customWidth="1"/>
    <col min="788" max="788" width="2" style="2" customWidth="1"/>
    <col min="789" max="789" width="6.140625" style="2" customWidth="1"/>
    <col min="790" max="1014" width="9.140625" style="2"/>
    <col min="1015" max="1015" width="5.140625" style="2" customWidth="1"/>
    <col min="1016" max="1016" width="15.28515625" style="2" customWidth="1"/>
    <col min="1017" max="1017" width="5" style="2" customWidth="1"/>
    <col min="1018" max="1033" width="4.42578125" style="2" customWidth="1"/>
    <col min="1034" max="1034" width="6.42578125" style="2" customWidth="1"/>
    <col min="1035" max="1040" width="4.42578125" style="2" customWidth="1"/>
    <col min="1041" max="1042" width="9.140625" style="2"/>
    <col min="1043" max="1043" width="6.28515625" style="2" customWidth="1"/>
    <col min="1044" max="1044" width="2" style="2" customWidth="1"/>
    <col min="1045" max="1045" width="6.140625" style="2" customWidth="1"/>
    <col min="1046" max="1270" width="9.140625" style="2"/>
    <col min="1271" max="1271" width="5.140625" style="2" customWidth="1"/>
    <col min="1272" max="1272" width="15.28515625" style="2" customWidth="1"/>
    <col min="1273" max="1273" width="5" style="2" customWidth="1"/>
    <col min="1274" max="1289" width="4.42578125" style="2" customWidth="1"/>
    <col min="1290" max="1290" width="6.42578125" style="2" customWidth="1"/>
    <col min="1291" max="1296" width="4.42578125" style="2" customWidth="1"/>
    <col min="1297" max="1298" width="9.140625" style="2"/>
    <col min="1299" max="1299" width="6.28515625" style="2" customWidth="1"/>
    <col min="1300" max="1300" width="2" style="2" customWidth="1"/>
    <col min="1301" max="1301" width="6.140625" style="2" customWidth="1"/>
    <col min="1302" max="1526" width="9.140625" style="2"/>
    <col min="1527" max="1527" width="5.140625" style="2" customWidth="1"/>
    <col min="1528" max="1528" width="15.28515625" style="2" customWidth="1"/>
    <col min="1529" max="1529" width="5" style="2" customWidth="1"/>
    <col min="1530" max="1545" width="4.42578125" style="2" customWidth="1"/>
    <col min="1546" max="1546" width="6.42578125" style="2" customWidth="1"/>
    <col min="1547" max="1552" width="4.42578125" style="2" customWidth="1"/>
    <col min="1553" max="1554" width="9.140625" style="2"/>
    <col min="1555" max="1555" width="6.28515625" style="2" customWidth="1"/>
    <col min="1556" max="1556" width="2" style="2" customWidth="1"/>
    <col min="1557" max="1557" width="6.140625" style="2" customWidth="1"/>
    <col min="1558" max="1782" width="9.140625" style="2"/>
    <col min="1783" max="1783" width="5.140625" style="2" customWidth="1"/>
    <col min="1784" max="1784" width="15.28515625" style="2" customWidth="1"/>
    <col min="1785" max="1785" width="5" style="2" customWidth="1"/>
    <col min="1786" max="1801" width="4.42578125" style="2" customWidth="1"/>
    <col min="1802" max="1802" width="6.42578125" style="2" customWidth="1"/>
    <col min="1803" max="1808" width="4.42578125" style="2" customWidth="1"/>
    <col min="1809" max="1810" width="9.140625" style="2"/>
    <col min="1811" max="1811" width="6.28515625" style="2" customWidth="1"/>
    <col min="1812" max="1812" width="2" style="2" customWidth="1"/>
    <col min="1813" max="1813" width="6.140625" style="2" customWidth="1"/>
    <col min="1814" max="2038" width="9.140625" style="2"/>
    <col min="2039" max="2039" width="5.140625" style="2" customWidth="1"/>
    <col min="2040" max="2040" width="15.28515625" style="2" customWidth="1"/>
    <col min="2041" max="2041" width="5" style="2" customWidth="1"/>
    <col min="2042" max="2057" width="4.42578125" style="2" customWidth="1"/>
    <col min="2058" max="2058" width="6.42578125" style="2" customWidth="1"/>
    <col min="2059" max="2064" width="4.42578125" style="2" customWidth="1"/>
    <col min="2065" max="2066" width="9.140625" style="2"/>
    <col min="2067" max="2067" width="6.28515625" style="2" customWidth="1"/>
    <col min="2068" max="2068" width="2" style="2" customWidth="1"/>
    <col min="2069" max="2069" width="6.140625" style="2" customWidth="1"/>
    <col min="2070" max="2294" width="9.140625" style="2"/>
    <col min="2295" max="2295" width="5.140625" style="2" customWidth="1"/>
    <col min="2296" max="2296" width="15.28515625" style="2" customWidth="1"/>
    <col min="2297" max="2297" width="5" style="2" customWidth="1"/>
    <col min="2298" max="2313" width="4.42578125" style="2" customWidth="1"/>
    <col min="2314" max="2314" width="6.42578125" style="2" customWidth="1"/>
    <col min="2315" max="2320" width="4.42578125" style="2" customWidth="1"/>
    <col min="2321" max="2322" width="9.140625" style="2"/>
    <col min="2323" max="2323" width="6.28515625" style="2" customWidth="1"/>
    <col min="2324" max="2324" width="2" style="2" customWidth="1"/>
    <col min="2325" max="2325" width="6.140625" style="2" customWidth="1"/>
    <col min="2326" max="2550" width="9.140625" style="2"/>
    <col min="2551" max="2551" width="5.140625" style="2" customWidth="1"/>
    <col min="2552" max="2552" width="15.28515625" style="2" customWidth="1"/>
    <col min="2553" max="2553" width="5" style="2" customWidth="1"/>
    <col min="2554" max="2569" width="4.42578125" style="2" customWidth="1"/>
    <col min="2570" max="2570" width="6.42578125" style="2" customWidth="1"/>
    <col min="2571" max="2576" width="4.42578125" style="2" customWidth="1"/>
    <col min="2577" max="2578" width="9.140625" style="2"/>
    <col min="2579" max="2579" width="6.28515625" style="2" customWidth="1"/>
    <col min="2580" max="2580" width="2" style="2" customWidth="1"/>
    <col min="2581" max="2581" width="6.140625" style="2" customWidth="1"/>
    <col min="2582" max="2806" width="9.140625" style="2"/>
    <col min="2807" max="2807" width="5.140625" style="2" customWidth="1"/>
    <col min="2808" max="2808" width="15.28515625" style="2" customWidth="1"/>
    <col min="2809" max="2809" width="5" style="2" customWidth="1"/>
    <col min="2810" max="2825" width="4.42578125" style="2" customWidth="1"/>
    <col min="2826" max="2826" width="6.42578125" style="2" customWidth="1"/>
    <col min="2827" max="2832" width="4.42578125" style="2" customWidth="1"/>
    <col min="2833" max="2834" width="9.140625" style="2"/>
    <col min="2835" max="2835" width="6.28515625" style="2" customWidth="1"/>
    <col min="2836" max="2836" width="2" style="2" customWidth="1"/>
    <col min="2837" max="2837" width="6.140625" style="2" customWidth="1"/>
    <col min="2838" max="3062" width="9.140625" style="2"/>
    <col min="3063" max="3063" width="5.140625" style="2" customWidth="1"/>
    <col min="3064" max="3064" width="15.28515625" style="2" customWidth="1"/>
    <col min="3065" max="3065" width="5" style="2" customWidth="1"/>
    <col min="3066" max="3081" width="4.42578125" style="2" customWidth="1"/>
    <col min="3082" max="3082" width="6.42578125" style="2" customWidth="1"/>
    <col min="3083" max="3088" width="4.42578125" style="2" customWidth="1"/>
    <col min="3089" max="3090" width="9.140625" style="2"/>
    <col min="3091" max="3091" width="6.28515625" style="2" customWidth="1"/>
    <col min="3092" max="3092" width="2" style="2" customWidth="1"/>
    <col min="3093" max="3093" width="6.140625" style="2" customWidth="1"/>
    <col min="3094" max="3318" width="9.140625" style="2"/>
    <col min="3319" max="3319" width="5.140625" style="2" customWidth="1"/>
    <col min="3320" max="3320" width="15.28515625" style="2" customWidth="1"/>
    <col min="3321" max="3321" width="5" style="2" customWidth="1"/>
    <col min="3322" max="3337" width="4.42578125" style="2" customWidth="1"/>
    <col min="3338" max="3338" width="6.42578125" style="2" customWidth="1"/>
    <col min="3339" max="3344" width="4.42578125" style="2" customWidth="1"/>
    <col min="3345" max="3346" width="9.140625" style="2"/>
    <col min="3347" max="3347" width="6.28515625" style="2" customWidth="1"/>
    <col min="3348" max="3348" width="2" style="2" customWidth="1"/>
    <col min="3349" max="3349" width="6.140625" style="2" customWidth="1"/>
    <col min="3350" max="3574" width="9.140625" style="2"/>
    <col min="3575" max="3575" width="5.140625" style="2" customWidth="1"/>
    <col min="3576" max="3576" width="15.28515625" style="2" customWidth="1"/>
    <col min="3577" max="3577" width="5" style="2" customWidth="1"/>
    <col min="3578" max="3593" width="4.42578125" style="2" customWidth="1"/>
    <col min="3594" max="3594" width="6.42578125" style="2" customWidth="1"/>
    <col min="3595" max="3600" width="4.42578125" style="2" customWidth="1"/>
    <col min="3601" max="3602" width="9.140625" style="2"/>
    <col min="3603" max="3603" width="6.28515625" style="2" customWidth="1"/>
    <col min="3604" max="3604" width="2" style="2" customWidth="1"/>
    <col min="3605" max="3605" width="6.140625" style="2" customWidth="1"/>
    <col min="3606" max="3830" width="9.140625" style="2"/>
    <col min="3831" max="3831" width="5.140625" style="2" customWidth="1"/>
    <col min="3832" max="3832" width="15.28515625" style="2" customWidth="1"/>
    <col min="3833" max="3833" width="5" style="2" customWidth="1"/>
    <col min="3834" max="3849" width="4.42578125" style="2" customWidth="1"/>
    <col min="3850" max="3850" width="6.42578125" style="2" customWidth="1"/>
    <col min="3851" max="3856" width="4.42578125" style="2" customWidth="1"/>
    <col min="3857" max="3858" width="9.140625" style="2"/>
    <col min="3859" max="3859" width="6.28515625" style="2" customWidth="1"/>
    <col min="3860" max="3860" width="2" style="2" customWidth="1"/>
    <col min="3861" max="3861" width="6.140625" style="2" customWidth="1"/>
    <col min="3862" max="4086" width="9.140625" style="2"/>
    <col min="4087" max="4087" width="5.140625" style="2" customWidth="1"/>
    <col min="4088" max="4088" width="15.28515625" style="2" customWidth="1"/>
    <col min="4089" max="4089" width="5" style="2" customWidth="1"/>
    <col min="4090" max="4105" width="4.42578125" style="2" customWidth="1"/>
    <col min="4106" max="4106" width="6.42578125" style="2" customWidth="1"/>
    <col min="4107" max="4112" width="4.42578125" style="2" customWidth="1"/>
    <col min="4113" max="4114" width="9.140625" style="2"/>
    <col min="4115" max="4115" width="6.28515625" style="2" customWidth="1"/>
    <col min="4116" max="4116" width="2" style="2" customWidth="1"/>
    <col min="4117" max="4117" width="6.140625" style="2" customWidth="1"/>
    <col min="4118" max="4342" width="9.140625" style="2"/>
    <col min="4343" max="4343" width="5.140625" style="2" customWidth="1"/>
    <col min="4344" max="4344" width="15.28515625" style="2" customWidth="1"/>
    <col min="4345" max="4345" width="5" style="2" customWidth="1"/>
    <col min="4346" max="4361" width="4.42578125" style="2" customWidth="1"/>
    <col min="4362" max="4362" width="6.42578125" style="2" customWidth="1"/>
    <col min="4363" max="4368" width="4.42578125" style="2" customWidth="1"/>
    <col min="4369" max="4370" width="9.140625" style="2"/>
    <col min="4371" max="4371" width="6.28515625" style="2" customWidth="1"/>
    <col min="4372" max="4372" width="2" style="2" customWidth="1"/>
    <col min="4373" max="4373" width="6.140625" style="2" customWidth="1"/>
    <col min="4374" max="4598" width="9.140625" style="2"/>
    <col min="4599" max="4599" width="5.140625" style="2" customWidth="1"/>
    <col min="4600" max="4600" width="15.28515625" style="2" customWidth="1"/>
    <col min="4601" max="4601" width="5" style="2" customWidth="1"/>
    <col min="4602" max="4617" width="4.42578125" style="2" customWidth="1"/>
    <col min="4618" max="4618" width="6.42578125" style="2" customWidth="1"/>
    <col min="4619" max="4624" width="4.42578125" style="2" customWidth="1"/>
    <col min="4625" max="4626" width="9.140625" style="2"/>
    <col min="4627" max="4627" width="6.28515625" style="2" customWidth="1"/>
    <col min="4628" max="4628" width="2" style="2" customWidth="1"/>
    <col min="4629" max="4629" width="6.140625" style="2" customWidth="1"/>
    <col min="4630" max="4854" width="9.140625" style="2"/>
    <col min="4855" max="4855" width="5.140625" style="2" customWidth="1"/>
    <col min="4856" max="4856" width="15.28515625" style="2" customWidth="1"/>
    <col min="4857" max="4857" width="5" style="2" customWidth="1"/>
    <col min="4858" max="4873" width="4.42578125" style="2" customWidth="1"/>
    <col min="4874" max="4874" width="6.42578125" style="2" customWidth="1"/>
    <col min="4875" max="4880" width="4.42578125" style="2" customWidth="1"/>
    <col min="4881" max="4882" width="9.140625" style="2"/>
    <col min="4883" max="4883" width="6.28515625" style="2" customWidth="1"/>
    <col min="4884" max="4884" width="2" style="2" customWidth="1"/>
    <col min="4885" max="4885" width="6.140625" style="2" customWidth="1"/>
    <col min="4886" max="5110" width="9.140625" style="2"/>
    <col min="5111" max="5111" width="5.140625" style="2" customWidth="1"/>
    <col min="5112" max="5112" width="15.28515625" style="2" customWidth="1"/>
    <col min="5113" max="5113" width="5" style="2" customWidth="1"/>
    <col min="5114" max="5129" width="4.42578125" style="2" customWidth="1"/>
    <col min="5130" max="5130" width="6.42578125" style="2" customWidth="1"/>
    <col min="5131" max="5136" width="4.42578125" style="2" customWidth="1"/>
    <col min="5137" max="5138" width="9.140625" style="2"/>
    <col min="5139" max="5139" width="6.28515625" style="2" customWidth="1"/>
    <col min="5140" max="5140" width="2" style="2" customWidth="1"/>
    <col min="5141" max="5141" width="6.140625" style="2" customWidth="1"/>
    <col min="5142" max="5366" width="9.140625" style="2"/>
    <col min="5367" max="5367" width="5.140625" style="2" customWidth="1"/>
    <col min="5368" max="5368" width="15.28515625" style="2" customWidth="1"/>
    <col min="5369" max="5369" width="5" style="2" customWidth="1"/>
    <col min="5370" max="5385" width="4.42578125" style="2" customWidth="1"/>
    <col min="5386" max="5386" width="6.42578125" style="2" customWidth="1"/>
    <col min="5387" max="5392" width="4.42578125" style="2" customWidth="1"/>
    <col min="5393" max="5394" width="9.140625" style="2"/>
    <col min="5395" max="5395" width="6.28515625" style="2" customWidth="1"/>
    <col min="5396" max="5396" width="2" style="2" customWidth="1"/>
    <col min="5397" max="5397" width="6.140625" style="2" customWidth="1"/>
    <col min="5398" max="5622" width="9.140625" style="2"/>
    <col min="5623" max="5623" width="5.140625" style="2" customWidth="1"/>
    <col min="5624" max="5624" width="15.28515625" style="2" customWidth="1"/>
    <col min="5625" max="5625" width="5" style="2" customWidth="1"/>
    <col min="5626" max="5641" width="4.42578125" style="2" customWidth="1"/>
    <col min="5642" max="5642" width="6.42578125" style="2" customWidth="1"/>
    <col min="5643" max="5648" width="4.42578125" style="2" customWidth="1"/>
    <col min="5649" max="5650" width="9.140625" style="2"/>
    <col min="5651" max="5651" width="6.28515625" style="2" customWidth="1"/>
    <col min="5652" max="5652" width="2" style="2" customWidth="1"/>
    <col min="5653" max="5653" width="6.140625" style="2" customWidth="1"/>
    <col min="5654" max="5878" width="9.140625" style="2"/>
    <col min="5879" max="5879" width="5.140625" style="2" customWidth="1"/>
    <col min="5880" max="5880" width="15.28515625" style="2" customWidth="1"/>
    <col min="5881" max="5881" width="5" style="2" customWidth="1"/>
    <col min="5882" max="5897" width="4.42578125" style="2" customWidth="1"/>
    <col min="5898" max="5898" width="6.42578125" style="2" customWidth="1"/>
    <col min="5899" max="5904" width="4.42578125" style="2" customWidth="1"/>
    <col min="5905" max="5906" width="9.140625" style="2"/>
    <col min="5907" max="5907" width="6.28515625" style="2" customWidth="1"/>
    <col min="5908" max="5908" width="2" style="2" customWidth="1"/>
    <col min="5909" max="5909" width="6.140625" style="2" customWidth="1"/>
    <col min="5910" max="6134" width="9.140625" style="2"/>
    <col min="6135" max="6135" width="5.140625" style="2" customWidth="1"/>
    <col min="6136" max="6136" width="15.28515625" style="2" customWidth="1"/>
    <col min="6137" max="6137" width="5" style="2" customWidth="1"/>
    <col min="6138" max="6153" width="4.42578125" style="2" customWidth="1"/>
    <col min="6154" max="6154" width="6.42578125" style="2" customWidth="1"/>
    <col min="6155" max="6160" width="4.42578125" style="2" customWidth="1"/>
    <col min="6161" max="6162" width="9.140625" style="2"/>
    <col min="6163" max="6163" width="6.28515625" style="2" customWidth="1"/>
    <col min="6164" max="6164" width="2" style="2" customWidth="1"/>
    <col min="6165" max="6165" width="6.140625" style="2" customWidth="1"/>
    <col min="6166" max="6390" width="9.140625" style="2"/>
    <col min="6391" max="6391" width="5.140625" style="2" customWidth="1"/>
    <col min="6392" max="6392" width="15.28515625" style="2" customWidth="1"/>
    <col min="6393" max="6393" width="5" style="2" customWidth="1"/>
    <col min="6394" max="6409" width="4.42578125" style="2" customWidth="1"/>
    <col min="6410" max="6410" width="6.42578125" style="2" customWidth="1"/>
    <col min="6411" max="6416" width="4.42578125" style="2" customWidth="1"/>
    <col min="6417" max="6418" width="9.140625" style="2"/>
    <col min="6419" max="6419" width="6.28515625" style="2" customWidth="1"/>
    <col min="6420" max="6420" width="2" style="2" customWidth="1"/>
    <col min="6421" max="6421" width="6.140625" style="2" customWidth="1"/>
    <col min="6422" max="6646" width="9.140625" style="2"/>
    <col min="6647" max="6647" width="5.140625" style="2" customWidth="1"/>
    <col min="6648" max="6648" width="15.28515625" style="2" customWidth="1"/>
    <col min="6649" max="6649" width="5" style="2" customWidth="1"/>
    <col min="6650" max="6665" width="4.42578125" style="2" customWidth="1"/>
    <col min="6666" max="6666" width="6.42578125" style="2" customWidth="1"/>
    <col min="6667" max="6672" width="4.42578125" style="2" customWidth="1"/>
    <col min="6673" max="6674" width="9.140625" style="2"/>
    <col min="6675" max="6675" width="6.28515625" style="2" customWidth="1"/>
    <col min="6676" max="6676" width="2" style="2" customWidth="1"/>
    <col min="6677" max="6677" width="6.140625" style="2" customWidth="1"/>
    <col min="6678" max="6902" width="9.140625" style="2"/>
    <col min="6903" max="6903" width="5.140625" style="2" customWidth="1"/>
    <col min="6904" max="6904" width="15.28515625" style="2" customWidth="1"/>
    <col min="6905" max="6905" width="5" style="2" customWidth="1"/>
    <col min="6906" max="6921" width="4.42578125" style="2" customWidth="1"/>
    <col min="6922" max="6922" width="6.42578125" style="2" customWidth="1"/>
    <col min="6923" max="6928" width="4.42578125" style="2" customWidth="1"/>
    <col min="6929" max="6930" width="9.140625" style="2"/>
    <col min="6931" max="6931" width="6.28515625" style="2" customWidth="1"/>
    <col min="6932" max="6932" width="2" style="2" customWidth="1"/>
    <col min="6933" max="6933" width="6.140625" style="2" customWidth="1"/>
    <col min="6934" max="7158" width="9.140625" style="2"/>
    <col min="7159" max="7159" width="5.140625" style="2" customWidth="1"/>
    <col min="7160" max="7160" width="15.28515625" style="2" customWidth="1"/>
    <col min="7161" max="7161" width="5" style="2" customWidth="1"/>
    <col min="7162" max="7177" width="4.42578125" style="2" customWidth="1"/>
    <col min="7178" max="7178" width="6.42578125" style="2" customWidth="1"/>
    <col min="7179" max="7184" width="4.42578125" style="2" customWidth="1"/>
    <col min="7185" max="7186" width="9.140625" style="2"/>
    <col min="7187" max="7187" width="6.28515625" style="2" customWidth="1"/>
    <col min="7188" max="7188" width="2" style="2" customWidth="1"/>
    <col min="7189" max="7189" width="6.140625" style="2" customWidth="1"/>
    <col min="7190" max="7414" width="9.140625" style="2"/>
    <col min="7415" max="7415" width="5.140625" style="2" customWidth="1"/>
    <col min="7416" max="7416" width="15.28515625" style="2" customWidth="1"/>
    <col min="7417" max="7417" width="5" style="2" customWidth="1"/>
    <col min="7418" max="7433" width="4.42578125" style="2" customWidth="1"/>
    <col min="7434" max="7434" width="6.42578125" style="2" customWidth="1"/>
    <col min="7435" max="7440" width="4.42578125" style="2" customWidth="1"/>
    <col min="7441" max="7442" width="9.140625" style="2"/>
    <col min="7443" max="7443" width="6.28515625" style="2" customWidth="1"/>
    <col min="7444" max="7444" width="2" style="2" customWidth="1"/>
    <col min="7445" max="7445" width="6.140625" style="2" customWidth="1"/>
    <col min="7446" max="7670" width="9.140625" style="2"/>
    <col min="7671" max="7671" width="5.140625" style="2" customWidth="1"/>
    <col min="7672" max="7672" width="15.28515625" style="2" customWidth="1"/>
    <col min="7673" max="7673" width="5" style="2" customWidth="1"/>
    <col min="7674" max="7689" width="4.42578125" style="2" customWidth="1"/>
    <col min="7690" max="7690" width="6.42578125" style="2" customWidth="1"/>
    <col min="7691" max="7696" width="4.42578125" style="2" customWidth="1"/>
    <col min="7697" max="7698" width="9.140625" style="2"/>
    <col min="7699" max="7699" width="6.28515625" style="2" customWidth="1"/>
    <col min="7700" max="7700" width="2" style="2" customWidth="1"/>
    <col min="7701" max="7701" width="6.140625" style="2" customWidth="1"/>
    <col min="7702" max="7926" width="9.140625" style="2"/>
    <col min="7927" max="7927" width="5.140625" style="2" customWidth="1"/>
    <col min="7928" max="7928" width="15.28515625" style="2" customWidth="1"/>
    <col min="7929" max="7929" width="5" style="2" customWidth="1"/>
    <col min="7930" max="7945" width="4.42578125" style="2" customWidth="1"/>
    <col min="7946" max="7946" width="6.42578125" style="2" customWidth="1"/>
    <col min="7947" max="7952" width="4.42578125" style="2" customWidth="1"/>
    <col min="7953" max="7954" width="9.140625" style="2"/>
    <col min="7955" max="7955" width="6.28515625" style="2" customWidth="1"/>
    <col min="7956" max="7956" width="2" style="2" customWidth="1"/>
    <col min="7957" max="7957" width="6.140625" style="2" customWidth="1"/>
    <col min="7958" max="8182" width="9.140625" style="2"/>
    <col min="8183" max="8183" width="5.140625" style="2" customWidth="1"/>
    <col min="8184" max="8184" width="15.28515625" style="2" customWidth="1"/>
    <col min="8185" max="8185" width="5" style="2" customWidth="1"/>
    <col min="8186" max="8201" width="4.42578125" style="2" customWidth="1"/>
    <col min="8202" max="8202" width="6.42578125" style="2" customWidth="1"/>
    <col min="8203" max="8208" width="4.42578125" style="2" customWidth="1"/>
    <col min="8209" max="8210" width="9.140625" style="2"/>
    <col min="8211" max="8211" width="6.28515625" style="2" customWidth="1"/>
    <col min="8212" max="8212" width="2" style="2" customWidth="1"/>
    <col min="8213" max="8213" width="6.140625" style="2" customWidth="1"/>
    <col min="8214" max="8438" width="9.140625" style="2"/>
    <col min="8439" max="8439" width="5.140625" style="2" customWidth="1"/>
    <col min="8440" max="8440" width="15.28515625" style="2" customWidth="1"/>
    <col min="8441" max="8441" width="5" style="2" customWidth="1"/>
    <col min="8442" max="8457" width="4.42578125" style="2" customWidth="1"/>
    <col min="8458" max="8458" width="6.42578125" style="2" customWidth="1"/>
    <col min="8459" max="8464" width="4.42578125" style="2" customWidth="1"/>
    <col min="8465" max="8466" width="9.140625" style="2"/>
    <col min="8467" max="8467" width="6.28515625" style="2" customWidth="1"/>
    <col min="8468" max="8468" width="2" style="2" customWidth="1"/>
    <col min="8469" max="8469" width="6.140625" style="2" customWidth="1"/>
    <col min="8470" max="8694" width="9.140625" style="2"/>
    <col min="8695" max="8695" width="5.140625" style="2" customWidth="1"/>
    <col min="8696" max="8696" width="15.28515625" style="2" customWidth="1"/>
    <col min="8697" max="8697" width="5" style="2" customWidth="1"/>
    <col min="8698" max="8713" width="4.42578125" style="2" customWidth="1"/>
    <col min="8714" max="8714" width="6.42578125" style="2" customWidth="1"/>
    <col min="8715" max="8720" width="4.42578125" style="2" customWidth="1"/>
    <col min="8721" max="8722" width="9.140625" style="2"/>
    <col min="8723" max="8723" width="6.28515625" style="2" customWidth="1"/>
    <col min="8724" max="8724" width="2" style="2" customWidth="1"/>
    <col min="8725" max="8725" width="6.140625" style="2" customWidth="1"/>
    <col min="8726" max="8950" width="9.140625" style="2"/>
    <col min="8951" max="8951" width="5.140625" style="2" customWidth="1"/>
    <col min="8952" max="8952" width="15.28515625" style="2" customWidth="1"/>
    <col min="8953" max="8953" width="5" style="2" customWidth="1"/>
    <col min="8954" max="8969" width="4.42578125" style="2" customWidth="1"/>
    <col min="8970" max="8970" width="6.42578125" style="2" customWidth="1"/>
    <col min="8971" max="8976" width="4.42578125" style="2" customWidth="1"/>
    <col min="8977" max="8978" width="9.140625" style="2"/>
    <col min="8979" max="8979" width="6.28515625" style="2" customWidth="1"/>
    <col min="8980" max="8980" width="2" style="2" customWidth="1"/>
    <col min="8981" max="8981" width="6.140625" style="2" customWidth="1"/>
    <col min="8982" max="9206" width="9.140625" style="2"/>
    <col min="9207" max="9207" width="5.140625" style="2" customWidth="1"/>
    <col min="9208" max="9208" width="15.28515625" style="2" customWidth="1"/>
    <col min="9209" max="9209" width="5" style="2" customWidth="1"/>
    <col min="9210" max="9225" width="4.42578125" style="2" customWidth="1"/>
    <col min="9226" max="9226" width="6.42578125" style="2" customWidth="1"/>
    <col min="9227" max="9232" width="4.42578125" style="2" customWidth="1"/>
    <col min="9233" max="9234" width="9.140625" style="2"/>
    <col min="9235" max="9235" width="6.28515625" style="2" customWidth="1"/>
    <col min="9236" max="9236" width="2" style="2" customWidth="1"/>
    <col min="9237" max="9237" width="6.140625" style="2" customWidth="1"/>
    <col min="9238" max="9462" width="9.140625" style="2"/>
    <col min="9463" max="9463" width="5.140625" style="2" customWidth="1"/>
    <col min="9464" max="9464" width="15.28515625" style="2" customWidth="1"/>
    <col min="9465" max="9465" width="5" style="2" customWidth="1"/>
    <col min="9466" max="9481" width="4.42578125" style="2" customWidth="1"/>
    <col min="9482" max="9482" width="6.42578125" style="2" customWidth="1"/>
    <col min="9483" max="9488" width="4.42578125" style="2" customWidth="1"/>
    <col min="9489" max="9490" width="9.140625" style="2"/>
    <col min="9491" max="9491" width="6.28515625" style="2" customWidth="1"/>
    <col min="9492" max="9492" width="2" style="2" customWidth="1"/>
    <col min="9493" max="9493" width="6.140625" style="2" customWidth="1"/>
    <col min="9494" max="9718" width="9.140625" style="2"/>
    <col min="9719" max="9719" width="5.140625" style="2" customWidth="1"/>
    <col min="9720" max="9720" width="15.28515625" style="2" customWidth="1"/>
    <col min="9721" max="9721" width="5" style="2" customWidth="1"/>
    <col min="9722" max="9737" width="4.42578125" style="2" customWidth="1"/>
    <col min="9738" max="9738" width="6.42578125" style="2" customWidth="1"/>
    <col min="9739" max="9744" width="4.42578125" style="2" customWidth="1"/>
    <col min="9745" max="9746" width="9.140625" style="2"/>
    <col min="9747" max="9747" width="6.28515625" style="2" customWidth="1"/>
    <col min="9748" max="9748" width="2" style="2" customWidth="1"/>
    <col min="9749" max="9749" width="6.140625" style="2" customWidth="1"/>
    <col min="9750" max="9974" width="9.140625" style="2"/>
    <col min="9975" max="9975" width="5.140625" style="2" customWidth="1"/>
    <col min="9976" max="9976" width="15.28515625" style="2" customWidth="1"/>
    <col min="9977" max="9977" width="5" style="2" customWidth="1"/>
    <col min="9978" max="9993" width="4.42578125" style="2" customWidth="1"/>
    <col min="9994" max="9994" width="6.42578125" style="2" customWidth="1"/>
    <col min="9995" max="10000" width="4.42578125" style="2" customWidth="1"/>
    <col min="10001" max="10002" width="9.140625" style="2"/>
    <col min="10003" max="10003" width="6.28515625" style="2" customWidth="1"/>
    <col min="10004" max="10004" width="2" style="2" customWidth="1"/>
    <col min="10005" max="10005" width="6.140625" style="2" customWidth="1"/>
    <col min="10006" max="10230" width="9.140625" style="2"/>
    <col min="10231" max="10231" width="5.140625" style="2" customWidth="1"/>
    <col min="10232" max="10232" width="15.28515625" style="2" customWidth="1"/>
    <col min="10233" max="10233" width="5" style="2" customWidth="1"/>
    <col min="10234" max="10249" width="4.42578125" style="2" customWidth="1"/>
    <col min="10250" max="10250" width="6.42578125" style="2" customWidth="1"/>
    <col min="10251" max="10256" width="4.42578125" style="2" customWidth="1"/>
    <col min="10257" max="10258" width="9.140625" style="2"/>
    <col min="10259" max="10259" width="6.28515625" style="2" customWidth="1"/>
    <col min="10260" max="10260" width="2" style="2" customWidth="1"/>
    <col min="10261" max="10261" width="6.140625" style="2" customWidth="1"/>
    <col min="10262" max="10486" width="9.140625" style="2"/>
    <col min="10487" max="10487" width="5.140625" style="2" customWidth="1"/>
    <col min="10488" max="10488" width="15.28515625" style="2" customWidth="1"/>
    <col min="10489" max="10489" width="5" style="2" customWidth="1"/>
    <col min="10490" max="10505" width="4.42578125" style="2" customWidth="1"/>
    <col min="10506" max="10506" width="6.42578125" style="2" customWidth="1"/>
    <col min="10507" max="10512" width="4.42578125" style="2" customWidth="1"/>
    <col min="10513" max="10514" width="9.140625" style="2"/>
    <col min="10515" max="10515" width="6.28515625" style="2" customWidth="1"/>
    <col min="10516" max="10516" width="2" style="2" customWidth="1"/>
    <col min="10517" max="10517" width="6.140625" style="2" customWidth="1"/>
    <col min="10518" max="10742" width="9.140625" style="2"/>
    <col min="10743" max="10743" width="5.140625" style="2" customWidth="1"/>
    <col min="10744" max="10744" width="15.28515625" style="2" customWidth="1"/>
    <col min="10745" max="10745" width="5" style="2" customWidth="1"/>
    <col min="10746" max="10761" width="4.42578125" style="2" customWidth="1"/>
    <col min="10762" max="10762" width="6.42578125" style="2" customWidth="1"/>
    <col min="10763" max="10768" width="4.42578125" style="2" customWidth="1"/>
    <col min="10769" max="10770" width="9.140625" style="2"/>
    <col min="10771" max="10771" width="6.28515625" style="2" customWidth="1"/>
    <col min="10772" max="10772" width="2" style="2" customWidth="1"/>
    <col min="10773" max="10773" width="6.140625" style="2" customWidth="1"/>
    <col min="10774" max="10998" width="9.140625" style="2"/>
    <col min="10999" max="10999" width="5.140625" style="2" customWidth="1"/>
    <col min="11000" max="11000" width="15.28515625" style="2" customWidth="1"/>
    <col min="11001" max="11001" width="5" style="2" customWidth="1"/>
    <col min="11002" max="11017" width="4.42578125" style="2" customWidth="1"/>
    <col min="11018" max="11018" width="6.42578125" style="2" customWidth="1"/>
    <col min="11019" max="11024" width="4.42578125" style="2" customWidth="1"/>
    <col min="11025" max="11026" width="9.140625" style="2"/>
    <col min="11027" max="11027" width="6.28515625" style="2" customWidth="1"/>
    <col min="11028" max="11028" width="2" style="2" customWidth="1"/>
    <col min="11029" max="11029" width="6.140625" style="2" customWidth="1"/>
    <col min="11030" max="11254" width="9.140625" style="2"/>
    <col min="11255" max="11255" width="5.140625" style="2" customWidth="1"/>
    <col min="11256" max="11256" width="15.28515625" style="2" customWidth="1"/>
    <col min="11257" max="11257" width="5" style="2" customWidth="1"/>
    <col min="11258" max="11273" width="4.42578125" style="2" customWidth="1"/>
    <col min="11274" max="11274" width="6.42578125" style="2" customWidth="1"/>
    <col min="11275" max="11280" width="4.42578125" style="2" customWidth="1"/>
    <col min="11281" max="11282" width="9.140625" style="2"/>
    <col min="11283" max="11283" width="6.28515625" style="2" customWidth="1"/>
    <col min="11284" max="11284" width="2" style="2" customWidth="1"/>
    <col min="11285" max="11285" width="6.140625" style="2" customWidth="1"/>
    <col min="11286" max="11510" width="9.140625" style="2"/>
    <col min="11511" max="11511" width="5.140625" style="2" customWidth="1"/>
    <col min="11512" max="11512" width="15.28515625" style="2" customWidth="1"/>
    <col min="11513" max="11513" width="5" style="2" customWidth="1"/>
    <col min="11514" max="11529" width="4.42578125" style="2" customWidth="1"/>
    <col min="11530" max="11530" width="6.42578125" style="2" customWidth="1"/>
    <col min="11531" max="11536" width="4.42578125" style="2" customWidth="1"/>
    <col min="11537" max="11538" width="9.140625" style="2"/>
    <col min="11539" max="11539" width="6.28515625" style="2" customWidth="1"/>
    <col min="11540" max="11540" width="2" style="2" customWidth="1"/>
    <col min="11541" max="11541" width="6.140625" style="2" customWidth="1"/>
    <col min="11542" max="11766" width="9.140625" style="2"/>
    <col min="11767" max="11767" width="5.140625" style="2" customWidth="1"/>
    <col min="11768" max="11768" width="15.28515625" style="2" customWidth="1"/>
    <col min="11769" max="11769" width="5" style="2" customWidth="1"/>
    <col min="11770" max="11785" width="4.42578125" style="2" customWidth="1"/>
    <col min="11786" max="11786" width="6.42578125" style="2" customWidth="1"/>
    <col min="11787" max="11792" width="4.42578125" style="2" customWidth="1"/>
    <col min="11793" max="11794" width="9.140625" style="2"/>
    <col min="11795" max="11795" width="6.28515625" style="2" customWidth="1"/>
    <col min="11796" max="11796" width="2" style="2" customWidth="1"/>
    <col min="11797" max="11797" width="6.140625" style="2" customWidth="1"/>
    <col min="11798" max="12022" width="9.140625" style="2"/>
    <col min="12023" max="12023" width="5.140625" style="2" customWidth="1"/>
    <col min="12024" max="12024" width="15.28515625" style="2" customWidth="1"/>
    <col min="12025" max="12025" width="5" style="2" customWidth="1"/>
    <col min="12026" max="12041" width="4.42578125" style="2" customWidth="1"/>
    <col min="12042" max="12042" width="6.42578125" style="2" customWidth="1"/>
    <col min="12043" max="12048" width="4.42578125" style="2" customWidth="1"/>
    <col min="12049" max="12050" width="9.140625" style="2"/>
    <col min="12051" max="12051" width="6.28515625" style="2" customWidth="1"/>
    <col min="12052" max="12052" width="2" style="2" customWidth="1"/>
    <col min="12053" max="12053" width="6.140625" style="2" customWidth="1"/>
    <col min="12054" max="12278" width="9.140625" style="2"/>
    <col min="12279" max="12279" width="5.140625" style="2" customWidth="1"/>
    <col min="12280" max="12280" width="15.28515625" style="2" customWidth="1"/>
    <col min="12281" max="12281" width="5" style="2" customWidth="1"/>
    <col min="12282" max="12297" width="4.42578125" style="2" customWidth="1"/>
    <col min="12298" max="12298" width="6.42578125" style="2" customWidth="1"/>
    <col min="12299" max="12304" width="4.42578125" style="2" customWidth="1"/>
    <col min="12305" max="12306" width="9.140625" style="2"/>
    <col min="12307" max="12307" width="6.28515625" style="2" customWidth="1"/>
    <col min="12308" max="12308" width="2" style="2" customWidth="1"/>
    <col min="12309" max="12309" width="6.140625" style="2" customWidth="1"/>
    <col min="12310" max="12534" width="9.140625" style="2"/>
    <col min="12535" max="12535" width="5.140625" style="2" customWidth="1"/>
    <col min="12536" max="12536" width="15.28515625" style="2" customWidth="1"/>
    <col min="12537" max="12537" width="5" style="2" customWidth="1"/>
    <col min="12538" max="12553" width="4.42578125" style="2" customWidth="1"/>
    <col min="12554" max="12554" width="6.42578125" style="2" customWidth="1"/>
    <col min="12555" max="12560" width="4.42578125" style="2" customWidth="1"/>
    <col min="12561" max="12562" width="9.140625" style="2"/>
    <col min="12563" max="12563" width="6.28515625" style="2" customWidth="1"/>
    <col min="12564" max="12564" width="2" style="2" customWidth="1"/>
    <col min="12565" max="12565" width="6.140625" style="2" customWidth="1"/>
    <col min="12566" max="12790" width="9.140625" style="2"/>
    <col min="12791" max="12791" width="5.140625" style="2" customWidth="1"/>
    <col min="12792" max="12792" width="15.28515625" style="2" customWidth="1"/>
    <col min="12793" max="12793" width="5" style="2" customWidth="1"/>
    <col min="12794" max="12809" width="4.42578125" style="2" customWidth="1"/>
    <col min="12810" max="12810" width="6.42578125" style="2" customWidth="1"/>
    <col min="12811" max="12816" width="4.42578125" style="2" customWidth="1"/>
    <col min="12817" max="12818" width="9.140625" style="2"/>
    <col min="12819" max="12819" width="6.28515625" style="2" customWidth="1"/>
    <col min="12820" max="12820" width="2" style="2" customWidth="1"/>
    <col min="12821" max="12821" width="6.140625" style="2" customWidth="1"/>
    <col min="12822" max="13046" width="9.140625" style="2"/>
    <col min="13047" max="13047" width="5.140625" style="2" customWidth="1"/>
    <col min="13048" max="13048" width="15.28515625" style="2" customWidth="1"/>
    <col min="13049" max="13049" width="5" style="2" customWidth="1"/>
    <col min="13050" max="13065" width="4.42578125" style="2" customWidth="1"/>
    <col min="13066" max="13066" width="6.42578125" style="2" customWidth="1"/>
    <col min="13067" max="13072" width="4.42578125" style="2" customWidth="1"/>
    <col min="13073" max="13074" width="9.140625" style="2"/>
    <col min="13075" max="13075" width="6.28515625" style="2" customWidth="1"/>
    <col min="13076" max="13076" width="2" style="2" customWidth="1"/>
    <col min="13077" max="13077" width="6.140625" style="2" customWidth="1"/>
    <col min="13078" max="13302" width="9.140625" style="2"/>
    <col min="13303" max="13303" width="5.140625" style="2" customWidth="1"/>
    <col min="13304" max="13304" width="15.28515625" style="2" customWidth="1"/>
    <col min="13305" max="13305" width="5" style="2" customWidth="1"/>
    <col min="13306" max="13321" width="4.42578125" style="2" customWidth="1"/>
    <col min="13322" max="13322" width="6.42578125" style="2" customWidth="1"/>
    <col min="13323" max="13328" width="4.42578125" style="2" customWidth="1"/>
    <col min="13329" max="13330" width="9.140625" style="2"/>
    <col min="13331" max="13331" width="6.28515625" style="2" customWidth="1"/>
    <col min="13332" max="13332" width="2" style="2" customWidth="1"/>
    <col min="13333" max="13333" width="6.140625" style="2" customWidth="1"/>
    <col min="13334" max="13558" width="9.140625" style="2"/>
    <col min="13559" max="13559" width="5.140625" style="2" customWidth="1"/>
    <col min="13560" max="13560" width="15.28515625" style="2" customWidth="1"/>
    <col min="13561" max="13561" width="5" style="2" customWidth="1"/>
    <col min="13562" max="13577" width="4.42578125" style="2" customWidth="1"/>
    <col min="13578" max="13578" width="6.42578125" style="2" customWidth="1"/>
    <col min="13579" max="13584" width="4.42578125" style="2" customWidth="1"/>
    <col min="13585" max="13586" width="9.140625" style="2"/>
    <col min="13587" max="13587" width="6.28515625" style="2" customWidth="1"/>
    <col min="13588" max="13588" width="2" style="2" customWidth="1"/>
    <col min="13589" max="13589" width="6.140625" style="2" customWidth="1"/>
    <col min="13590" max="13814" width="9.140625" style="2"/>
    <col min="13815" max="13815" width="5.140625" style="2" customWidth="1"/>
    <col min="13816" max="13816" width="15.28515625" style="2" customWidth="1"/>
    <col min="13817" max="13817" width="5" style="2" customWidth="1"/>
    <col min="13818" max="13833" width="4.42578125" style="2" customWidth="1"/>
    <col min="13834" max="13834" width="6.42578125" style="2" customWidth="1"/>
    <col min="13835" max="13840" width="4.42578125" style="2" customWidth="1"/>
    <col min="13841" max="13842" width="9.140625" style="2"/>
    <col min="13843" max="13843" width="6.28515625" style="2" customWidth="1"/>
    <col min="13844" max="13844" width="2" style="2" customWidth="1"/>
    <col min="13845" max="13845" width="6.140625" style="2" customWidth="1"/>
    <col min="13846" max="14070" width="9.140625" style="2"/>
    <col min="14071" max="14071" width="5.140625" style="2" customWidth="1"/>
    <col min="14072" max="14072" width="15.28515625" style="2" customWidth="1"/>
    <col min="14073" max="14073" width="5" style="2" customWidth="1"/>
    <col min="14074" max="14089" width="4.42578125" style="2" customWidth="1"/>
    <col min="14090" max="14090" width="6.42578125" style="2" customWidth="1"/>
    <col min="14091" max="14096" width="4.42578125" style="2" customWidth="1"/>
    <col min="14097" max="14098" width="9.140625" style="2"/>
    <col min="14099" max="14099" width="6.28515625" style="2" customWidth="1"/>
    <col min="14100" max="14100" width="2" style="2" customWidth="1"/>
    <col min="14101" max="14101" width="6.140625" style="2" customWidth="1"/>
    <col min="14102" max="14326" width="9.140625" style="2"/>
    <col min="14327" max="14327" width="5.140625" style="2" customWidth="1"/>
    <col min="14328" max="14328" width="15.28515625" style="2" customWidth="1"/>
    <col min="14329" max="14329" width="5" style="2" customWidth="1"/>
    <col min="14330" max="14345" width="4.42578125" style="2" customWidth="1"/>
    <col min="14346" max="14346" width="6.42578125" style="2" customWidth="1"/>
    <col min="14347" max="14352" width="4.42578125" style="2" customWidth="1"/>
    <col min="14353" max="14354" width="9.140625" style="2"/>
    <col min="14355" max="14355" width="6.28515625" style="2" customWidth="1"/>
    <col min="14356" max="14356" width="2" style="2" customWidth="1"/>
    <col min="14357" max="14357" width="6.140625" style="2" customWidth="1"/>
    <col min="14358" max="14582" width="9.140625" style="2"/>
    <col min="14583" max="14583" width="5.140625" style="2" customWidth="1"/>
    <col min="14584" max="14584" width="15.28515625" style="2" customWidth="1"/>
    <col min="14585" max="14585" width="5" style="2" customWidth="1"/>
    <col min="14586" max="14601" width="4.42578125" style="2" customWidth="1"/>
    <col min="14602" max="14602" width="6.42578125" style="2" customWidth="1"/>
    <col min="14603" max="14608" width="4.42578125" style="2" customWidth="1"/>
    <col min="14609" max="14610" width="9.140625" style="2"/>
    <col min="14611" max="14611" width="6.28515625" style="2" customWidth="1"/>
    <col min="14612" max="14612" width="2" style="2" customWidth="1"/>
    <col min="14613" max="14613" width="6.140625" style="2" customWidth="1"/>
    <col min="14614" max="14838" width="9.140625" style="2"/>
    <col min="14839" max="14839" width="5.140625" style="2" customWidth="1"/>
    <col min="14840" max="14840" width="15.28515625" style="2" customWidth="1"/>
    <col min="14841" max="14841" width="5" style="2" customWidth="1"/>
    <col min="14842" max="14857" width="4.42578125" style="2" customWidth="1"/>
    <col min="14858" max="14858" width="6.42578125" style="2" customWidth="1"/>
    <col min="14859" max="14864" width="4.42578125" style="2" customWidth="1"/>
    <col min="14865" max="14866" width="9.140625" style="2"/>
    <col min="14867" max="14867" width="6.28515625" style="2" customWidth="1"/>
    <col min="14868" max="14868" width="2" style="2" customWidth="1"/>
    <col min="14869" max="14869" width="6.140625" style="2" customWidth="1"/>
    <col min="14870" max="15094" width="9.140625" style="2"/>
    <col min="15095" max="15095" width="5.140625" style="2" customWidth="1"/>
    <col min="15096" max="15096" width="15.28515625" style="2" customWidth="1"/>
    <col min="15097" max="15097" width="5" style="2" customWidth="1"/>
    <col min="15098" max="15113" width="4.42578125" style="2" customWidth="1"/>
    <col min="15114" max="15114" width="6.42578125" style="2" customWidth="1"/>
    <col min="15115" max="15120" width="4.42578125" style="2" customWidth="1"/>
    <col min="15121" max="15122" width="9.140625" style="2"/>
    <col min="15123" max="15123" width="6.28515625" style="2" customWidth="1"/>
    <col min="15124" max="15124" width="2" style="2" customWidth="1"/>
    <col min="15125" max="15125" width="6.140625" style="2" customWidth="1"/>
    <col min="15126" max="15350" width="9.140625" style="2"/>
    <col min="15351" max="15351" width="5.140625" style="2" customWidth="1"/>
    <col min="15352" max="15352" width="15.28515625" style="2" customWidth="1"/>
    <col min="15353" max="15353" width="5" style="2" customWidth="1"/>
    <col min="15354" max="15369" width="4.42578125" style="2" customWidth="1"/>
    <col min="15370" max="15370" width="6.42578125" style="2" customWidth="1"/>
    <col min="15371" max="15376" width="4.42578125" style="2" customWidth="1"/>
    <col min="15377" max="15378" width="9.140625" style="2"/>
    <col min="15379" max="15379" width="6.28515625" style="2" customWidth="1"/>
    <col min="15380" max="15380" width="2" style="2" customWidth="1"/>
    <col min="15381" max="15381" width="6.140625" style="2" customWidth="1"/>
    <col min="15382" max="15606" width="9.140625" style="2"/>
    <col min="15607" max="15607" width="5.140625" style="2" customWidth="1"/>
    <col min="15608" max="15608" width="15.28515625" style="2" customWidth="1"/>
    <col min="15609" max="15609" width="5" style="2" customWidth="1"/>
    <col min="15610" max="15625" width="4.42578125" style="2" customWidth="1"/>
    <col min="15626" max="15626" width="6.42578125" style="2" customWidth="1"/>
    <col min="15627" max="15632" width="4.42578125" style="2" customWidth="1"/>
    <col min="15633" max="15634" width="9.140625" style="2"/>
    <col min="15635" max="15635" width="6.28515625" style="2" customWidth="1"/>
    <col min="15636" max="15636" width="2" style="2" customWidth="1"/>
    <col min="15637" max="15637" width="6.140625" style="2" customWidth="1"/>
    <col min="15638" max="15862" width="9.140625" style="2"/>
    <col min="15863" max="15863" width="5.140625" style="2" customWidth="1"/>
    <col min="15864" max="15864" width="15.28515625" style="2" customWidth="1"/>
    <col min="15865" max="15865" width="5" style="2" customWidth="1"/>
    <col min="15866" max="15881" width="4.42578125" style="2" customWidth="1"/>
    <col min="15882" max="15882" width="6.42578125" style="2" customWidth="1"/>
    <col min="15883" max="15888" width="4.42578125" style="2" customWidth="1"/>
    <col min="15889" max="15890" width="9.140625" style="2"/>
    <col min="15891" max="15891" width="6.28515625" style="2" customWidth="1"/>
    <col min="15892" max="15892" width="2" style="2" customWidth="1"/>
    <col min="15893" max="15893" width="6.140625" style="2" customWidth="1"/>
    <col min="15894" max="16118" width="9.140625" style="2"/>
    <col min="16119" max="16119" width="5.140625" style="2" customWidth="1"/>
    <col min="16120" max="16120" width="15.28515625" style="2" customWidth="1"/>
    <col min="16121" max="16121" width="5" style="2" customWidth="1"/>
    <col min="16122" max="16137" width="4.42578125" style="2" customWidth="1"/>
    <col min="16138" max="16138" width="6.42578125" style="2" customWidth="1"/>
    <col min="16139" max="16144" width="4.42578125" style="2" customWidth="1"/>
    <col min="16145" max="16146" width="9.140625" style="2"/>
    <col min="16147" max="16147" width="6.28515625" style="2" customWidth="1"/>
    <col min="16148" max="16148" width="2" style="2" customWidth="1"/>
    <col min="16149" max="16149" width="6.140625" style="2" customWidth="1"/>
    <col min="16150" max="16384" width="9.140625" style="2"/>
  </cols>
  <sheetData>
    <row r="1" spans="1:39" ht="50.1" customHeight="1" thickBot="1" x14ac:dyDescent="0.3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2"/>
      <c r="M1" s="273"/>
      <c r="N1" s="274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81" t="s">
        <v>13</v>
      </c>
      <c r="AH1" s="283" t="s">
        <v>14</v>
      </c>
      <c r="AI1" s="263" t="s">
        <v>16</v>
      </c>
      <c r="AJ1" s="265" t="s">
        <v>15</v>
      </c>
      <c r="AK1" s="265"/>
      <c r="AL1" s="265"/>
      <c r="AM1" s="266"/>
    </row>
    <row r="2" spans="1:39" ht="20.100000000000001" customHeight="1" thickBot="1" x14ac:dyDescent="0.3">
      <c r="A2" s="3" t="s">
        <v>0</v>
      </c>
      <c r="B2" s="50"/>
      <c r="C2" s="21"/>
      <c r="D2" s="21"/>
      <c r="E2" s="21"/>
      <c r="F2" s="4"/>
      <c r="G2" s="112">
        <f>$B2</f>
        <v>0</v>
      </c>
      <c r="H2" s="51"/>
      <c r="I2" s="51" t="s">
        <v>8</v>
      </c>
      <c r="J2" s="51"/>
      <c r="K2" s="100">
        <f>$B7</f>
        <v>0</v>
      </c>
      <c r="L2" s="4"/>
      <c r="M2" s="275"/>
      <c r="N2" s="276"/>
      <c r="O2" s="269">
        <f>N3</f>
        <v>0</v>
      </c>
      <c r="P2" s="267"/>
      <c r="Q2" s="268"/>
      <c r="R2" s="269">
        <f>N4</f>
        <v>0</v>
      </c>
      <c r="S2" s="267"/>
      <c r="T2" s="268"/>
      <c r="U2" s="269">
        <f>N5</f>
        <v>0</v>
      </c>
      <c r="V2" s="267"/>
      <c r="W2" s="268"/>
      <c r="X2" s="269">
        <f>N6</f>
        <v>0</v>
      </c>
      <c r="Y2" s="267"/>
      <c r="Z2" s="268"/>
      <c r="AA2" s="269">
        <f>N7</f>
        <v>0</v>
      </c>
      <c r="AB2" s="267"/>
      <c r="AC2" s="268"/>
      <c r="AD2" s="269">
        <f>N8</f>
        <v>0</v>
      </c>
      <c r="AE2" s="267"/>
      <c r="AF2" s="268"/>
      <c r="AG2" s="282"/>
      <c r="AH2" s="284"/>
      <c r="AI2" s="264"/>
      <c r="AJ2" s="267"/>
      <c r="AK2" s="267"/>
      <c r="AL2" s="267"/>
      <c r="AM2" s="268"/>
    </row>
    <row r="3" spans="1:39" ht="20.100000000000001" customHeight="1" x14ac:dyDescent="0.25">
      <c r="A3" s="7" t="s">
        <v>1</v>
      </c>
      <c r="B3" s="54"/>
      <c r="C3" s="21"/>
      <c r="D3" s="21"/>
      <c r="E3" s="21"/>
      <c r="F3" s="4"/>
      <c r="G3" s="113">
        <f>$B4</f>
        <v>0</v>
      </c>
      <c r="H3" s="55"/>
      <c r="I3" s="55" t="s">
        <v>8</v>
      </c>
      <c r="J3" s="55"/>
      <c r="K3" s="105">
        <f>$B5</f>
        <v>0</v>
      </c>
      <c r="L3" s="4"/>
      <c r="M3" s="10" t="s">
        <v>0</v>
      </c>
      <c r="N3" s="11">
        <f>'6členná'!$B$2</f>
        <v>0</v>
      </c>
      <c r="O3" s="285"/>
      <c r="P3" s="286"/>
      <c r="Q3" s="287"/>
      <c r="R3" s="15">
        <f>'6členná'!$H$7</f>
        <v>0</v>
      </c>
      <c r="S3" s="13" t="s">
        <v>8</v>
      </c>
      <c r="T3" s="17">
        <f>'6členná'!$J$7</f>
        <v>0</v>
      </c>
      <c r="U3" s="15">
        <f>'6členná'!$J$10</f>
        <v>0</v>
      </c>
      <c r="V3" s="16" t="s">
        <v>8</v>
      </c>
      <c r="W3" s="17">
        <f>'6členná'!$H$10</f>
        <v>0</v>
      </c>
      <c r="X3" s="15">
        <f>'6členná'!$H$12</f>
        <v>0</v>
      </c>
      <c r="Y3" s="16" t="s">
        <v>8</v>
      </c>
      <c r="Z3" s="17">
        <f>'6členná'!$J$12</f>
        <v>0</v>
      </c>
      <c r="AA3" s="15">
        <f>'6členná'!$J$14</f>
        <v>0</v>
      </c>
      <c r="AB3" s="16" t="s">
        <v>8</v>
      </c>
      <c r="AC3" s="17">
        <f>'6členná'!$H$14</f>
        <v>0</v>
      </c>
      <c r="AD3" s="15">
        <f>'6členná'!$H$2</f>
        <v>0</v>
      </c>
      <c r="AE3" s="16" t="s">
        <v>8</v>
      </c>
      <c r="AF3" s="17">
        <f>'6členná'!$J$2</f>
        <v>0</v>
      </c>
      <c r="AG3" s="18">
        <f>SUM(IF(O3&gt;Q3,1,0),IF(R3&gt;T3,1,0),IF(U3&gt;W3,1,0),IF(X3&gt;Z3,1,0),IF(AA3&gt;AC3,1,0),IF(AD3&gt;AF3,1,0))</f>
        <v>0</v>
      </c>
      <c r="AH3" s="114" t="e">
        <f>_xlfn.RANK.EQ(AI3,$AI$3:$AI$8)</f>
        <v>#DIV/0!</v>
      </c>
      <c r="AI3" s="93" t="e">
        <f>1000*AG3+AM3</f>
        <v>#DIV/0!</v>
      </c>
      <c r="AJ3" s="13">
        <f>O3+R3+U3+X3+AA3+AD3</f>
        <v>0</v>
      </c>
      <c r="AK3" s="13" t="s">
        <v>8</v>
      </c>
      <c r="AL3" s="13">
        <f>Q3+T3+W3+Z3+AC3+AF3</f>
        <v>0</v>
      </c>
      <c r="AM3" s="20" t="e">
        <f>AJ3/AL3</f>
        <v>#DIV/0!</v>
      </c>
    </row>
    <row r="4" spans="1:39" ht="20.100000000000001" customHeight="1" x14ac:dyDescent="0.25">
      <c r="A4" s="7" t="s">
        <v>2</v>
      </c>
      <c r="B4" s="54"/>
      <c r="C4" s="21"/>
      <c r="D4" s="21"/>
      <c r="E4" s="21"/>
      <c r="F4" s="21"/>
      <c r="G4" s="113">
        <f>$B3</f>
        <v>0</v>
      </c>
      <c r="H4" s="55"/>
      <c r="I4" s="55" t="s">
        <v>8</v>
      </c>
      <c r="J4" s="55"/>
      <c r="K4" s="105">
        <f>$B6</f>
        <v>0</v>
      </c>
      <c r="M4" s="7" t="s">
        <v>1</v>
      </c>
      <c r="N4" s="22">
        <f>'6členná'!$B$3</f>
        <v>0</v>
      </c>
      <c r="O4" s="34">
        <f>T3</f>
        <v>0</v>
      </c>
      <c r="P4" s="24" t="s">
        <v>8</v>
      </c>
      <c r="Q4" s="36">
        <f>R3</f>
        <v>0</v>
      </c>
      <c r="R4" s="288"/>
      <c r="S4" s="289"/>
      <c r="T4" s="290"/>
      <c r="U4" s="29">
        <f>'6členná'!$H$13</f>
        <v>0</v>
      </c>
      <c r="V4" s="27" t="s">
        <v>8</v>
      </c>
      <c r="W4" s="31">
        <f>'6členná'!$J$13</f>
        <v>0</v>
      </c>
      <c r="X4" s="29">
        <f>'6členná'!$J$15</f>
        <v>0</v>
      </c>
      <c r="Y4" s="30" t="s">
        <v>8</v>
      </c>
      <c r="Z4" s="31">
        <f>'6členná'!$H$15</f>
        <v>0</v>
      </c>
      <c r="AA4" s="29">
        <f>'6členná'!$H$4</f>
        <v>0</v>
      </c>
      <c r="AB4" s="30" t="s">
        <v>8</v>
      </c>
      <c r="AC4" s="31">
        <f>'6členná'!$J$4</f>
        <v>0</v>
      </c>
      <c r="AD4" s="29">
        <f>'6členná'!$H$9</f>
        <v>0</v>
      </c>
      <c r="AE4" s="30" t="s">
        <v>8</v>
      </c>
      <c r="AF4" s="31">
        <f>'6členná'!$J$9</f>
        <v>0</v>
      </c>
      <c r="AG4" s="32">
        <f t="shared" ref="AG4:AG8" si="0">SUM(IF(O4&gt;Q4,1,0),IF(R4&gt;T4,1,0),IF(U4&gt;W4,1,0),IF(X4&gt;Z4,1,0),IF(AA4&gt;AC4,1,0),IF(AD4&gt;AF4,1,0))</f>
        <v>0</v>
      </c>
      <c r="AH4" s="115" t="e">
        <f t="shared" ref="AH4:AH8" si="1">_xlfn.RANK.EQ(AI4,$AI$3:$AI$8)</f>
        <v>#DIV/0!</v>
      </c>
      <c r="AI4" s="93" t="e">
        <f t="shared" ref="AI4:AI8" si="2">1000*AG4+AM4</f>
        <v>#DIV/0!</v>
      </c>
      <c r="AJ4" s="27">
        <f t="shared" ref="AJ4:AJ8" si="3">O4+R4+U4+X4+AA4+AD4</f>
        <v>0</v>
      </c>
      <c r="AK4" s="27" t="s">
        <v>8</v>
      </c>
      <c r="AL4" s="27">
        <f t="shared" ref="AL4:AL8" si="4">Q4+T4+W4+Z4+AC4+AF4</f>
        <v>0</v>
      </c>
      <c r="AM4" s="33" t="e">
        <f t="shared" ref="AM4:AM8" si="5">AJ4/AL4</f>
        <v>#DIV/0!</v>
      </c>
    </row>
    <row r="5" spans="1:39" ht="20.100000000000001" customHeight="1" x14ac:dyDescent="0.25">
      <c r="A5" s="7" t="s">
        <v>3</v>
      </c>
      <c r="B5" s="54"/>
      <c r="C5" s="21"/>
      <c r="D5" s="21"/>
      <c r="E5" s="21"/>
      <c r="F5" s="21"/>
      <c r="G5" s="7">
        <f>$B7</f>
        <v>0</v>
      </c>
      <c r="H5" s="55"/>
      <c r="I5" s="8" t="s">
        <v>8</v>
      </c>
      <c r="J5" s="55"/>
      <c r="K5" s="9">
        <f>$B5</f>
        <v>0</v>
      </c>
      <c r="M5" s="7" t="s">
        <v>2</v>
      </c>
      <c r="N5" s="22">
        <f>'6členná'!$B$4</f>
        <v>0</v>
      </c>
      <c r="O5" s="34">
        <f>W3</f>
        <v>0</v>
      </c>
      <c r="P5" s="35" t="s">
        <v>8</v>
      </c>
      <c r="Q5" s="36">
        <f>U3</f>
        <v>0</v>
      </c>
      <c r="R5" s="34">
        <f>W4</f>
        <v>0</v>
      </c>
      <c r="S5" s="24" t="s">
        <v>8</v>
      </c>
      <c r="T5" s="36">
        <f>U4</f>
        <v>0</v>
      </c>
      <c r="U5" s="288"/>
      <c r="V5" s="289"/>
      <c r="W5" s="290"/>
      <c r="X5" s="29">
        <f>'6členná'!$H$3</f>
        <v>0</v>
      </c>
      <c r="Y5" s="27" t="s">
        <v>8</v>
      </c>
      <c r="Z5" s="31">
        <f>'6členná'!$J$3</f>
        <v>0</v>
      </c>
      <c r="AA5" s="29">
        <f>'6členná'!$J$6</f>
        <v>0</v>
      </c>
      <c r="AB5" s="30" t="s">
        <v>8</v>
      </c>
      <c r="AC5" s="31">
        <f>'6členná'!$H$6</f>
        <v>0</v>
      </c>
      <c r="AD5" s="29">
        <f>'6členná'!$H$16</f>
        <v>0</v>
      </c>
      <c r="AE5" s="30" t="s">
        <v>8</v>
      </c>
      <c r="AF5" s="31">
        <f>'6členná'!$J$16</f>
        <v>0</v>
      </c>
      <c r="AG5" s="32">
        <f t="shared" si="0"/>
        <v>0</v>
      </c>
      <c r="AH5" s="115" t="e">
        <f t="shared" si="1"/>
        <v>#DIV/0!</v>
      </c>
      <c r="AI5" s="93" t="e">
        <f t="shared" si="2"/>
        <v>#DIV/0!</v>
      </c>
      <c r="AJ5" s="27">
        <f t="shared" si="3"/>
        <v>0</v>
      </c>
      <c r="AK5" s="27" t="s">
        <v>8</v>
      </c>
      <c r="AL5" s="27">
        <f t="shared" si="4"/>
        <v>0</v>
      </c>
      <c r="AM5" s="33" t="e">
        <f t="shared" si="5"/>
        <v>#DIV/0!</v>
      </c>
    </row>
    <row r="6" spans="1:39" ht="20.100000000000001" customHeight="1" x14ac:dyDescent="0.25">
      <c r="A6" s="7" t="s">
        <v>4</v>
      </c>
      <c r="B6" s="54"/>
      <c r="C6" s="21"/>
      <c r="D6" s="21"/>
      <c r="E6" s="21"/>
      <c r="F6" s="21"/>
      <c r="G6" s="7">
        <f>$B6</f>
        <v>0</v>
      </c>
      <c r="H6" s="55"/>
      <c r="I6" s="8" t="s">
        <v>8</v>
      </c>
      <c r="J6" s="55"/>
      <c r="K6" s="9">
        <f>$B4</f>
        <v>0</v>
      </c>
      <c r="M6" s="7" t="s">
        <v>3</v>
      </c>
      <c r="N6" s="22">
        <f>'6členná'!$B$5</f>
        <v>0</v>
      </c>
      <c r="O6" s="34">
        <f>Z3</f>
        <v>0</v>
      </c>
      <c r="P6" s="35" t="s">
        <v>8</v>
      </c>
      <c r="Q6" s="36">
        <f>X3</f>
        <v>0</v>
      </c>
      <c r="R6" s="34">
        <f>Z4</f>
        <v>0</v>
      </c>
      <c r="S6" s="35" t="s">
        <v>8</v>
      </c>
      <c r="T6" s="36">
        <f>X4</f>
        <v>0</v>
      </c>
      <c r="U6" s="34">
        <f>Z5</f>
        <v>0</v>
      </c>
      <c r="V6" s="24" t="s">
        <v>8</v>
      </c>
      <c r="W6" s="36">
        <f>X5</f>
        <v>0</v>
      </c>
      <c r="X6" s="288"/>
      <c r="Y6" s="289"/>
      <c r="Z6" s="290"/>
      <c r="AA6" s="29">
        <f>'6členná'!$H$8</f>
        <v>0</v>
      </c>
      <c r="AB6" s="27" t="s">
        <v>8</v>
      </c>
      <c r="AC6" s="31">
        <f>'6členná'!$J$8</f>
        <v>0</v>
      </c>
      <c r="AD6" s="29">
        <f>'6členná'!$J$5</f>
        <v>0</v>
      </c>
      <c r="AE6" s="30" t="s">
        <v>8</v>
      </c>
      <c r="AF6" s="31">
        <f>'6členná'!$H$5</f>
        <v>0</v>
      </c>
      <c r="AG6" s="32">
        <f t="shared" si="0"/>
        <v>0</v>
      </c>
      <c r="AH6" s="115" t="e">
        <f t="shared" si="1"/>
        <v>#DIV/0!</v>
      </c>
      <c r="AI6" s="93" t="e">
        <f t="shared" si="2"/>
        <v>#DIV/0!</v>
      </c>
      <c r="AJ6" s="27">
        <f t="shared" si="3"/>
        <v>0</v>
      </c>
      <c r="AK6" s="27" t="s">
        <v>8</v>
      </c>
      <c r="AL6" s="27">
        <f t="shared" si="4"/>
        <v>0</v>
      </c>
      <c r="AM6" s="33" t="e">
        <f t="shared" si="5"/>
        <v>#DIV/0!</v>
      </c>
    </row>
    <row r="7" spans="1:39" ht="20.100000000000001" customHeight="1" thickBot="1" x14ac:dyDescent="0.3">
      <c r="A7" s="37" t="s">
        <v>5</v>
      </c>
      <c r="B7" s="61"/>
      <c r="C7" s="21"/>
      <c r="D7" s="21"/>
      <c r="E7" s="21"/>
      <c r="F7" s="21"/>
      <c r="G7" s="7">
        <f>$B2</f>
        <v>0</v>
      </c>
      <c r="H7" s="55"/>
      <c r="I7" s="8" t="s">
        <v>8</v>
      </c>
      <c r="J7" s="55"/>
      <c r="K7" s="9">
        <f>$B3</f>
        <v>0</v>
      </c>
      <c r="M7" s="7" t="s">
        <v>4</v>
      </c>
      <c r="N7" s="22">
        <f>'6členná'!$B$6</f>
        <v>0</v>
      </c>
      <c r="O7" s="34">
        <f>AC3</f>
        <v>0</v>
      </c>
      <c r="P7" s="35" t="s">
        <v>8</v>
      </c>
      <c r="Q7" s="36">
        <f>AA3</f>
        <v>0</v>
      </c>
      <c r="R7" s="34">
        <f>AC4</f>
        <v>0</v>
      </c>
      <c r="S7" s="35" t="s">
        <v>8</v>
      </c>
      <c r="T7" s="36">
        <f>AA4</f>
        <v>0</v>
      </c>
      <c r="U7" s="34">
        <f>AC5</f>
        <v>0</v>
      </c>
      <c r="V7" s="35" t="s">
        <v>8</v>
      </c>
      <c r="W7" s="36">
        <f>AA5</f>
        <v>0</v>
      </c>
      <c r="X7" s="34">
        <f>AC6</f>
        <v>0</v>
      </c>
      <c r="Y7" s="24" t="s">
        <v>8</v>
      </c>
      <c r="Z7" s="36">
        <f>AA6</f>
        <v>0</v>
      </c>
      <c r="AA7" s="288"/>
      <c r="AB7" s="289"/>
      <c r="AC7" s="290"/>
      <c r="AD7" s="29">
        <f>'6členná'!$J$11</f>
        <v>0</v>
      </c>
      <c r="AE7" s="27" t="s">
        <v>8</v>
      </c>
      <c r="AF7" s="31">
        <f>'6členná'!$H$11</f>
        <v>0</v>
      </c>
      <c r="AG7" s="32">
        <f t="shared" si="0"/>
        <v>0</v>
      </c>
      <c r="AH7" s="115" t="e">
        <f t="shared" si="1"/>
        <v>#DIV/0!</v>
      </c>
      <c r="AI7" s="93" t="e">
        <f t="shared" si="2"/>
        <v>#DIV/0!</v>
      </c>
      <c r="AJ7" s="27">
        <f t="shared" si="3"/>
        <v>0</v>
      </c>
      <c r="AK7" s="27" t="s">
        <v>8</v>
      </c>
      <c r="AL7" s="27">
        <f t="shared" si="4"/>
        <v>0</v>
      </c>
      <c r="AM7" s="33" t="e">
        <f t="shared" si="5"/>
        <v>#DIV/0!</v>
      </c>
    </row>
    <row r="8" spans="1:39" ht="20.100000000000001" customHeight="1" thickBot="1" x14ac:dyDescent="0.3">
      <c r="B8" s="21"/>
      <c r="C8" s="21"/>
      <c r="D8" s="21"/>
      <c r="E8" s="21"/>
      <c r="F8" s="21"/>
      <c r="G8" s="113">
        <f>$B5</f>
        <v>0</v>
      </c>
      <c r="H8" s="55"/>
      <c r="I8" s="55" t="s">
        <v>8</v>
      </c>
      <c r="J8" s="55"/>
      <c r="K8" s="105">
        <f>$B6</f>
        <v>0</v>
      </c>
      <c r="M8" s="37" t="s">
        <v>5</v>
      </c>
      <c r="N8" s="38">
        <f>'6členná'!$B$7</f>
        <v>0</v>
      </c>
      <c r="O8" s="39">
        <f>AF3</f>
        <v>0</v>
      </c>
      <c r="P8" s="40" t="s">
        <v>8</v>
      </c>
      <c r="Q8" s="41">
        <f>AD3</f>
        <v>0</v>
      </c>
      <c r="R8" s="39">
        <f>AF4</f>
        <v>0</v>
      </c>
      <c r="S8" s="40" t="s">
        <v>8</v>
      </c>
      <c r="T8" s="41">
        <f>AD4</f>
        <v>0</v>
      </c>
      <c r="U8" s="39">
        <f>AF5</f>
        <v>0</v>
      </c>
      <c r="V8" s="40" t="s">
        <v>8</v>
      </c>
      <c r="W8" s="41">
        <f>AD5</f>
        <v>0</v>
      </c>
      <c r="X8" s="39">
        <f>AF6</f>
        <v>0</v>
      </c>
      <c r="Y8" s="40" t="s">
        <v>8</v>
      </c>
      <c r="Z8" s="41">
        <f>AD6</f>
        <v>0</v>
      </c>
      <c r="AA8" s="39">
        <f>AF7</f>
        <v>0</v>
      </c>
      <c r="AB8" s="42" t="s">
        <v>8</v>
      </c>
      <c r="AC8" s="41">
        <f>AD7</f>
        <v>0</v>
      </c>
      <c r="AD8" s="278"/>
      <c r="AE8" s="279"/>
      <c r="AF8" s="280"/>
      <c r="AG8" s="43">
        <f t="shared" si="0"/>
        <v>0</v>
      </c>
      <c r="AH8" s="116" t="e">
        <f t="shared" si="1"/>
        <v>#DIV/0!</v>
      </c>
      <c r="AI8" s="93" t="e">
        <f t="shared" si="2"/>
        <v>#DIV/0!</v>
      </c>
      <c r="AJ8" s="44">
        <f t="shared" si="3"/>
        <v>0</v>
      </c>
      <c r="AK8" s="44" t="s">
        <v>8</v>
      </c>
      <c r="AL8" s="44">
        <f t="shared" si="4"/>
        <v>0</v>
      </c>
      <c r="AM8" s="45" t="e">
        <f t="shared" si="5"/>
        <v>#DIV/0!</v>
      </c>
    </row>
    <row r="9" spans="1:39" ht="20.100000000000001" customHeight="1" x14ac:dyDescent="0.2">
      <c r="B9" s="21"/>
      <c r="C9" s="21"/>
      <c r="D9" s="21"/>
      <c r="E9" s="21"/>
      <c r="F9" s="21"/>
      <c r="G9" s="113">
        <f>$B3</f>
        <v>0</v>
      </c>
      <c r="H9" s="55"/>
      <c r="I9" s="55" t="s">
        <v>8</v>
      </c>
      <c r="J9" s="55"/>
      <c r="K9" s="105">
        <f>$B7</f>
        <v>0</v>
      </c>
    </row>
    <row r="10" spans="1:39" ht="20.100000000000001" customHeight="1" x14ac:dyDescent="0.2">
      <c r="B10" s="21"/>
      <c r="C10" s="21"/>
      <c r="D10" s="21"/>
      <c r="E10" s="21"/>
      <c r="F10" s="21"/>
      <c r="G10" s="113">
        <f>$B4</f>
        <v>0</v>
      </c>
      <c r="H10" s="55"/>
      <c r="I10" s="55" t="s">
        <v>8</v>
      </c>
      <c r="J10" s="55"/>
      <c r="K10" s="105">
        <f>$B2</f>
        <v>0</v>
      </c>
    </row>
    <row r="11" spans="1:39" ht="20.100000000000001" customHeight="1" x14ac:dyDescent="0.2">
      <c r="B11" s="21"/>
      <c r="C11" s="21"/>
      <c r="D11" s="21"/>
      <c r="E11" s="21"/>
      <c r="F11" s="21"/>
      <c r="G11" s="7">
        <f>$B7</f>
        <v>0</v>
      </c>
      <c r="H11" s="55"/>
      <c r="I11" s="8" t="s">
        <v>8</v>
      </c>
      <c r="J11" s="55"/>
      <c r="K11" s="9">
        <f>$B6</f>
        <v>0</v>
      </c>
    </row>
    <row r="12" spans="1:39" ht="20.100000000000001" customHeight="1" x14ac:dyDescent="0.2">
      <c r="B12" s="21"/>
      <c r="C12" s="21"/>
      <c r="D12" s="21"/>
      <c r="E12" s="21"/>
      <c r="F12" s="21"/>
      <c r="G12" s="7">
        <f>$B2</f>
        <v>0</v>
      </c>
      <c r="H12" s="55"/>
      <c r="I12" s="8" t="s">
        <v>8</v>
      </c>
      <c r="J12" s="55"/>
      <c r="K12" s="9">
        <f>$B5</f>
        <v>0</v>
      </c>
    </row>
    <row r="13" spans="1:39" ht="20.100000000000001" customHeight="1" x14ac:dyDescent="0.2">
      <c r="B13" s="21"/>
      <c r="C13" s="21"/>
      <c r="D13" s="21"/>
      <c r="E13" s="21"/>
      <c r="F13" s="21"/>
      <c r="G13" s="7">
        <f>$B3</f>
        <v>0</v>
      </c>
      <c r="H13" s="55"/>
      <c r="I13" s="8" t="s">
        <v>8</v>
      </c>
      <c r="J13" s="55"/>
      <c r="K13" s="9">
        <f>$B4</f>
        <v>0</v>
      </c>
    </row>
    <row r="14" spans="1:39" ht="20.100000000000001" customHeight="1" x14ac:dyDescent="0.2">
      <c r="B14" s="21"/>
      <c r="C14" s="21"/>
      <c r="D14" s="21"/>
      <c r="E14" s="21"/>
      <c r="F14" s="21"/>
      <c r="G14" s="113">
        <f>$B6</f>
        <v>0</v>
      </c>
      <c r="H14" s="55"/>
      <c r="I14" s="55" t="s">
        <v>8</v>
      </c>
      <c r="J14" s="55"/>
      <c r="K14" s="105">
        <f>$B2</f>
        <v>0</v>
      </c>
    </row>
    <row r="15" spans="1:39" ht="20.100000000000001" customHeight="1" x14ac:dyDescent="0.2">
      <c r="B15" s="21"/>
      <c r="C15" s="21"/>
      <c r="D15" s="21"/>
      <c r="E15" s="21"/>
      <c r="F15" s="21"/>
      <c r="G15" s="113">
        <f>$B5</f>
        <v>0</v>
      </c>
      <c r="H15" s="55"/>
      <c r="I15" s="55" t="s">
        <v>8</v>
      </c>
      <c r="J15" s="55"/>
      <c r="K15" s="105">
        <f>$B3</f>
        <v>0</v>
      </c>
    </row>
    <row r="16" spans="1:39" ht="20.100000000000001" customHeight="1" thickBot="1" x14ac:dyDescent="0.25">
      <c r="B16" s="21"/>
      <c r="C16" s="21"/>
      <c r="D16" s="21"/>
      <c r="E16" s="21"/>
      <c r="F16" s="21"/>
      <c r="G16" s="109">
        <f>$B4</f>
        <v>0</v>
      </c>
      <c r="H16" s="64"/>
      <c r="I16" s="64" t="s">
        <v>8</v>
      </c>
      <c r="J16" s="110"/>
      <c r="K16" s="111">
        <f>$B7</f>
        <v>0</v>
      </c>
    </row>
  </sheetData>
  <mergeCells count="24">
    <mergeCell ref="O3:Q3"/>
    <mergeCell ref="AD8:AF8"/>
    <mergeCell ref="AA7:AC7"/>
    <mergeCell ref="X6:Z6"/>
    <mergeCell ref="U5:W5"/>
    <mergeCell ref="R4:T4"/>
    <mergeCell ref="A1:K1"/>
    <mergeCell ref="M1:N2"/>
    <mergeCell ref="O1:Q1"/>
    <mergeCell ref="R1:T1"/>
    <mergeCell ref="U1:W1"/>
    <mergeCell ref="AJ1:AM2"/>
    <mergeCell ref="O2:Q2"/>
    <mergeCell ref="R2:T2"/>
    <mergeCell ref="U2:W2"/>
    <mergeCell ref="X2:Z2"/>
    <mergeCell ref="AA2:AC2"/>
    <mergeCell ref="AD2:AF2"/>
    <mergeCell ref="X1:Z1"/>
    <mergeCell ref="AA1:AC1"/>
    <mergeCell ref="AD1:AF1"/>
    <mergeCell ref="AG1:AG2"/>
    <mergeCell ref="AH1:AH2"/>
    <mergeCell ref="AI1:AI2"/>
  </mergeCells>
  <printOptions horizontalCentered="1"/>
  <pageMargins left="0.54" right="0.48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6"/>
  <sheetViews>
    <sheetView topLeftCell="D1" zoomScaleNormal="100" workbookViewId="0">
      <selection activeCell="N16" sqref="N16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8.4257812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12" width="9.7109375" style="247" customWidth="1"/>
    <col min="13" max="13" width="5.140625" style="247" customWidth="1"/>
    <col min="14" max="14" width="15.28515625" style="247" customWidth="1"/>
    <col min="15" max="15" width="5" style="247" customWidth="1"/>
    <col min="16" max="31" width="4.42578125" style="247" customWidth="1"/>
    <col min="32" max="32" width="5" style="247" customWidth="1"/>
    <col min="33" max="33" width="8.85546875" style="247"/>
    <col min="34" max="34" width="7.85546875" style="247" customWidth="1"/>
    <col min="35" max="35" width="9.140625" style="247" hidden="1" customWidth="1"/>
    <col min="36" max="36" width="6.28515625" style="247" customWidth="1"/>
    <col min="37" max="37" width="2" style="247" customWidth="1"/>
    <col min="38" max="38" width="6.140625" style="247" customWidth="1"/>
    <col min="39" max="39" width="11.7109375" style="46" customWidth="1"/>
    <col min="40" max="246" width="8.85546875" style="247"/>
    <col min="247" max="247" width="5.140625" style="247" customWidth="1"/>
    <col min="248" max="248" width="15.28515625" style="247" customWidth="1"/>
    <col min="249" max="249" width="5" style="247" customWidth="1"/>
    <col min="250" max="265" width="4.42578125" style="247" customWidth="1"/>
    <col min="266" max="266" width="6.42578125" style="247" customWidth="1"/>
    <col min="267" max="272" width="4.42578125" style="247" customWidth="1"/>
    <col min="273" max="274" width="8.85546875" style="247"/>
    <col min="275" max="275" width="6.28515625" style="247" customWidth="1"/>
    <col min="276" max="276" width="2" style="247" customWidth="1"/>
    <col min="277" max="277" width="6.140625" style="247" customWidth="1"/>
    <col min="278" max="502" width="8.85546875" style="247"/>
    <col min="503" max="503" width="5.140625" style="247" customWidth="1"/>
    <col min="504" max="504" width="15.28515625" style="247" customWidth="1"/>
    <col min="505" max="505" width="5" style="247" customWidth="1"/>
    <col min="506" max="521" width="4.42578125" style="247" customWidth="1"/>
    <col min="522" max="522" width="6.42578125" style="247" customWidth="1"/>
    <col min="523" max="528" width="4.42578125" style="247" customWidth="1"/>
    <col min="529" max="530" width="8.85546875" style="247"/>
    <col min="531" max="531" width="6.28515625" style="247" customWidth="1"/>
    <col min="532" max="532" width="2" style="247" customWidth="1"/>
    <col min="533" max="533" width="6.140625" style="247" customWidth="1"/>
    <col min="534" max="758" width="8.85546875" style="247"/>
    <col min="759" max="759" width="5.140625" style="247" customWidth="1"/>
    <col min="760" max="760" width="15.28515625" style="247" customWidth="1"/>
    <col min="761" max="761" width="5" style="247" customWidth="1"/>
    <col min="762" max="777" width="4.42578125" style="247" customWidth="1"/>
    <col min="778" max="778" width="6.42578125" style="247" customWidth="1"/>
    <col min="779" max="784" width="4.42578125" style="247" customWidth="1"/>
    <col min="785" max="786" width="8.85546875" style="247"/>
    <col min="787" max="787" width="6.28515625" style="247" customWidth="1"/>
    <col min="788" max="788" width="2" style="247" customWidth="1"/>
    <col min="789" max="789" width="6.140625" style="247" customWidth="1"/>
    <col min="790" max="1014" width="8.85546875" style="247"/>
    <col min="1015" max="1015" width="5.140625" style="247" customWidth="1"/>
    <col min="1016" max="1016" width="15.28515625" style="247" customWidth="1"/>
    <col min="1017" max="1017" width="5" style="247" customWidth="1"/>
    <col min="1018" max="1033" width="4.42578125" style="247" customWidth="1"/>
    <col min="1034" max="1034" width="6.42578125" style="247" customWidth="1"/>
    <col min="1035" max="1040" width="4.42578125" style="247" customWidth="1"/>
    <col min="1041" max="1042" width="8.85546875" style="247"/>
    <col min="1043" max="1043" width="6.28515625" style="247" customWidth="1"/>
    <col min="1044" max="1044" width="2" style="247" customWidth="1"/>
    <col min="1045" max="1045" width="6.140625" style="247" customWidth="1"/>
    <col min="1046" max="1270" width="8.85546875" style="247"/>
    <col min="1271" max="1271" width="5.140625" style="247" customWidth="1"/>
    <col min="1272" max="1272" width="15.28515625" style="247" customWidth="1"/>
    <col min="1273" max="1273" width="5" style="247" customWidth="1"/>
    <col min="1274" max="1289" width="4.42578125" style="247" customWidth="1"/>
    <col min="1290" max="1290" width="6.42578125" style="247" customWidth="1"/>
    <col min="1291" max="1296" width="4.42578125" style="247" customWidth="1"/>
    <col min="1297" max="1298" width="8.85546875" style="247"/>
    <col min="1299" max="1299" width="6.28515625" style="247" customWidth="1"/>
    <col min="1300" max="1300" width="2" style="247" customWidth="1"/>
    <col min="1301" max="1301" width="6.140625" style="247" customWidth="1"/>
    <col min="1302" max="1526" width="8.85546875" style="247"/>
    <col min="1527" max="1527" width="5.140625" style="247" customWidth="1"/>
    <col min="1528" max="1528" width="15.28515625" style="247" customWidth="1"/>
    <col min="1529" max="1529" width="5" style="247" customWidth="1"/>
    <col min="1530" max="1545" width="4.42578125" style="247" customWidth="1"/>
    <col min="1546" max="1546" width="6.42578125" style="247" customWidth="1"/>
    <col min="1547" max="1552" width="4.42578125" style="247" customWidth="1"/>
    <col min="1553" max="1554" width="8.85546875" style="247"/>
    <col min="1555" max="1555" width="6.28515625" style="247" customWidth="1"/>
    <col min="1556" max="1556" width="2" style="247" customWidth="1"/>
    <col min="1557" max="1557" width="6.140625" style="247" customWidth="1"/>
    <col min="1558" max="1782" width="8.85546875" style="247"/>
    <col min="1783" max="1783" width="5.140625" style="247" customWidth="1"/>
    <col min="1784" max="1784" width="15.28515625" style="247" customWidth="1"/>
    <col min="1785" max="1785" width="5" style="247" customWidth="1"/>
    <col min="1786" max="1801" width="4.42578125" style="247" customWidth="1"/>
    <col min="1802" max="1802" width="6.42578125" style="247" customWidth="1"/>
    <col min="1803" max="1808" width="4.42578125" style="247" customWidth="1"/>
    <col min="1809" max="1810" width="8.85546875" style="247"/>
    <col min="1811" max="1811" width="6.28515625" style="247" customWidth="1"/>
    <col min="1812" max="1812" width="2" style="247" customWidth="1"/>
    <col min="1813" max="1813" width="6.140625" style="247" customWidth="1"/>
    <col min="1814" max="2038" width="8.85546875" style="247"/>
    <col min="2039" max="2039" width="5.140625" style="247" customWidth="1"/>
    <col min="2040" max="2040" width="15.28515625" style="247" customWidth="1"/>
    <col min="2041" max="2041" width="5" style="247" customWidth="1"/>
    <col min="2042" max="2057" width="4.42578125" style="247" customWidth="1"/>
    <col min="2058" max="2058" width="6.42578125" style="247" customWidth="1"/>
    <col min="2059" max="2064" width="4.42578125" style="247" customWidth="1"/>
    <col min="2065" max="2066" width="8.85546875" style="247"/>
    <col min="2067" max="2067" width="6.28515625" style="247" customWidth="1"/>
    <col min="2068" max="2068" width="2" style="247" customWidth="1"/>
    <col min="2069" max="2069" width="6.140625" style="247" customWidth="1"/>
    <col min="2070" max="2294" width="8.85546875" style="247"/>
    <col min="2295" max="2295" width="5.140625" style="247" customWidth="1"/>
    <col min="2296" max="2296" width="15.28515625" style="247" customWidth="1"/>
    <col min="2297" max="2297" width="5" style="247" customWidth="1"/>
    <col min="2298" max="2313" width="4.42578125" style="247" customWidth="1"/>
    <col min="2314" max="2314" width="6.42578125" style="247" customWidth="1"/>
    <col min="2315" max="2320" width="4.42578125" style="247" customWidth="1"/>
    <col min="2321" max="2322" width="8.85546875" style="247"/>
    <col min="2323" max="2323" width="6.28515625" style="247" customWidth="1"/>
    <col min="2324" max="2324" width="2" style="247" customWidth="1"/>
    <col min="2325" max="2325" width="6.140625" style="247" customWidth="1"/>
    <col min="2326" max="2550" width="8.85546875" style="247"/>
    <col min="2551" max="2551" width="5.140625" style="247" customWidth="1"/>
    <col min="2552" max="2552" width="15.28515625" style="247" customWidth="1"/>
    <col min="2553" max="2553" width="5" style="247" customWidth="1"/>
    <col min="2554" max="2569" width="4.42578125" style="247" customWidth="1"/>
    <col min="2570" max="2570" width="6.42578125" style="247" customWidth="1"/>
    <col min="2571" max="2576" width="4.42578125" style="247" customWidth="1"/>
    <col min="2577" max="2578" width="8.85546875" style="247"/>
    <col min="2579" max="2579" width="6.28515625" style="247" customWidth="1"/>
    <col min="2580" max="2580" width="2" style="247" customWidth="1"/>
    <col min="2581" max="2581" width="6.140625" style="247" customWidth="1"/>
    <col min="2582" max="2806" width="8.85546875" style="247"/>
    <col min="2807" max="2807" width="5.140625" style="247" customWidth="1"/>
    <col min="2808" max="2808" width="15.28515625" style="247" customWidth="1"/>
    <col min="2809" max="2809" width="5" style="247" customWidth="1"/>
    <col min="2810" max="2825" width="4.42578125" style="247" customWidth="1"/>
    <col min="2826" max="2826" width="6.42578125" style="247" customWidth="1"/>
    <col min="2827" max="2832" width="4.42578125" style="247" customWidth="1"/>
    <col min="2833" max="2834" width="8.85546875" style="247"/>
    <col min="2835" max="2835" width="6.28515625" style="247" customWidth="1"/>
    <col min="2836" max="2836" width="2" style="247" customWidth="1"/>
    <col min="2837" max="2837" width="6.140625" style="247" customWidth="1"/>
    <col min="2838" max="3062" width="8.85546875" style="247"/>
    <col min="3063" max="3063" width="5.140625" style="247" customWidth="1"/>
    <col min="3064" max="3064" width="15.28515625" style="247" customWidth="1"/>
    <col min="3065" max="3065" width="5" style="247" customWidth="1"/>
    <col min="3066" max="3081" width="4.42578125" style="247" customWidth="1"/>
    <col min="3082" max="3082" width="6.42578125" style="247" customWidth="1"/>
    <col min="3083" max="3088" width="4.42578125" style="247" customWidth="1"/>
    <col min="3089" max="3090" width="8.85546875" style="247"/>
    <col min="3091" max="3091" width="6.28515625" style="247" customWidth="1"/>
    <col min="3092" max="3092" width="2" style="247" customWidth="1"/>
    <col min="3093" max="3093" width="6.140625" style="247" customWidth="1"/>
    <col min="3094" max="3318" width="8.85546875" style="247"/>
    <col min="3319" max="3319" width="5.140625" style="247" customWidth="1"/>
    <col min="3320" max="3320" width="15.28515625" style="247" customWidth="1"/>
    <col min="3321" max="3321" width="5" style="247" customWidth="1"/>
    <col min="3322" max="3337" width="4.42578125" style="247" customWidth="1"/>
    <col min="3338" max="3338" width="6.42578125" style="247" customWidth="1"/>
    <col min="3339" max="3344" width="4.42578125" style="247" customWidth="1"/>
    <col min="3345" max="3346" width="8.85546875" style="247"/>
    <col min="3347" max="3347" width="6.28515625" style="247" customWidth="1"/>
    <col min="3348" max="3348" width="2" style="247" customWidth="1"/>
    <col min="3349" max="3349" width="6.140625" style="247" customWidth="1"/>
    <col min="3350" max="3574" width="8.85546875" style="247"/>
    <col min="3575" max="3575" width="5.140625" style="247" customWidth="1"/>
    <col min="3576" max="3576" width="15.28515625" style="247" customWidth="1"/>
    <col min="3577" max="3577" width="5" style="247" customWidth="1"/>
    <col min="3578" max="3593" width="4.42578125" style="247" customWidth="1"/>
    <col min="3594" max="3594" width="6.42578125" style="247" customWidth="1"/>
    <col min="3595" max="3600" width="4.42578125" style="247" customWidth="1"/>
    <col min="3601" max="3602" width="8.85546875" style="247"/>
    <col min="3603" max="3603" width="6.28515625" style="247" customWidth="1"/>
    <col min="3604" max="3604" width="2" style="247" customWidth="1"/>
    <col min="3605" max="3605" width="6.140625" style="247" customWidth="1"/>
    <col min="3606" max="3830" width="8.85546875" style="247"/>
    <col min="3831" max="3831" width="5.140625" style="247" customWidth="1"/>
    <col min="3832" max="3832" width="15.28515625" style="247" customWidth="1"/>
    <col min="3833" max="3833" width="5" style="247" customWidth="1"/>
    <col min="3834" max="3849" width="4.42578125" style="247" customWidth="1"/>
    <col min="3850" max="3850" width="6.42578125" style="247" customWidth="1"/>
    <col min="3851" max="3856" width="4.42578125" style="247" customWidth="1"/>
    <col min="3857" max="3858" width="8.85546875" style="247"/>
    <col min="3859" max="3859" width="6.28515625" style="247" customWidth="1"/>
    <col min="3860" max="3860" width="2" style="247" customWidth="1"/>
    <col min="3861" max="3861" width="6.140625" style="247" customWidth="1"/>
    <col min="3862" max="4086" width="8.85546875" style="247"/>
    <col min="4087" max="4087" width="5.140625" style="247" customWidth="1"/>
    <col min="4088" max="4088" width="15.28515625" style="247" customWidth="1"/>
    <col min="4089" max="4089" width="5" style="247" customWidth="1"/>
    <col min="4090" max="4105" width="4.42578125" style="247" customWidth="1"/>
    <col min="4106" max="4106" width="6.42578125" style="247" customWidth="1"/>
    <col min="4107" max="4112" width="4.42578125" style="247" customWidth="1"/>
    <col min="4113" max="4114" width="8.85546875" style="247"/>
    <col min="4115" max="4115" width="6.28515625" style="247" customWidth="1"/>
    <col min="4116" max="4116" width="2" style="247" customWidth="1"/>
    <col min="4117" max="4117" width="6.140625" style="247" customWidth="1"/>
    <col min="4118" max="4342" width="8.85546875" style="247"/>
    <col min="4343" max="4343" width="5.140625" style="247" customWidth="1"/>
    <col min="4344" max="4344" width="15.28515625" style="247" customWidth="1"/>
    <col min="4345" max="4345" width="5" style="247" customWidth="1"/>
    <col min="4346" max="4361" width="4.42578125" style="247" customWidth="1"/>
    <col min="4362" max="4362" width="6.42578125" style="247" customWidth="1"/>
    <col min="4363" max="4368" width="4.42578125" style="247" customWidth="1"/>
    <col min="4369" max="4370" width="8.85546875" style="247"/>
    <col min="4371" max="4371" width="6.28515625" style="247" customWidth="1"/>
    <col min="4372" max="4372" width="2" style="247" customWidth="1"/>
    <col min="4373" max="4373" width="6.140625" style="247" customWidth="1"/>
    <col min="4374" max="4598" width="8.85546875" style="247"/>
    <col min="4599" max="4599" width="5.140625" style="247" customWidth="1"/>
    <col min="4600" max="4600" width="15.28515625" style="247" customWidth="1"/>
    <col min="4601" max="4601" width="5" style="247" customWidth="1"/>
    <col min="4602" max="4617" width="4.42578125" style="247" customWidth="1"/>
    <col min="4618" max="4618" width="6.42578125" style="247" customWidth="1"/>
    <col min="4619" max="4624" width="4.42578125" style="247" customWidth="1"/>
    <col min="4625" max="4626" width="8.85546875" style="247"/>
    <col min="4627" max="4627" width="6.28515625" style="247" customWidth="1"/>
    <col min="4628" max="4628" width="2" style="247" customWidth="1"/>
    <col min="4629" max="4629" width="6.140625" style="247" customWidth="1"/>
    <col min="4630" max="4854" width="8.85546875" style="247"/>
    <col min="4855" max="4855" width="5.140625" style="247" customWidth="1"/>
    <col min="4856" max="4856" width="15.28515625" style="247" customWidth="1"/>
    <col min="4857" max="4857" width="5" style="247" customWidth="1"/>
    <col min="4858" max="4873" width="4.42578125" style="247" customWidth="1"/>
    <col min="4874" max="4874" width="6.42578125" style="247" customWidth="1"/>
    <col min="4875" max="4880" width="4.42578125" style="247" customWidth="1"/>
    <col min="4881" max="4882" width="8.85546875" style="247"/>
    <col min="4883" max="4883" width="6.28515625" style="247" customWidth="1"/>
    <col min="4884" max="4884" width="2" style="247" customWidth="1"/>
    <col min="4885" max="4885" width="6.140625" style="247" customWidth="1"/>
    <col min="4886" max="5110" width="8.85546875" style="247"/>
    <col min="5111" max="5111" width="5.140625" style="247" customWidth="1"/>
    <col min="5112" max="5112" width="15.28515625" style="247" customWidth="1"/>
    <col min="5113" max="5113" width="5" style="247" customWidth="1"/>
    <col min="5114" max="5129" width="4.42578125" style="247" customWidth="1"/>
    <col min="5130" max="5130" width="6.42578125" style="247" customWidth="1"/>
    <col min="5131" max="5136" width="4.42578125" style="247" customWidth="1"/>
    <col min="5137" max="5138" width="8.85546875" style="247"/>
    <col min="5139" max="5139" width="6.28515625" style="247" customWidth="1"/>
    <col min="5140" max="5140" width="2" style="247" customWidth="1"/>
    <col min="5141" max="5141" width="6.140625" style="247" customWidth="1"/>
    <col min="5142" max="5366" width="8.85546875" style="247"/>
    <col min="5367" max="5367" width="5.140625" style="247" customWidth="1"/>
    <col min="5368" max="5368" width="15.28515625" style="247" customWidth="1"/>
    <col min="5369" max="5369" width="5" style="247" customWidth="1"/>
    <col min="5370" max="5385" width="4.42578125" style="247" customWidth="1"/>
    <col min="5386" max="5386" width="6.42578125" style="247" customWidth="1"/>
    <col min="5387" max="5392" width="4.42578125" style="247" customWidth="1"/>
    <col min="5393" max="5394" width="8.85546875" style="247"/>
    <col min="5395" max="5395" width="6.28515625" style="247" customWidth="1"/>
    <col min="5396" max="5396" width="2" style="247" customWidth="1"/>
    <col min="5397" max="5397" width="6.140625" style="247" customWidth="1"/>
    <col min="5398" max="5622" width="8.85546875" style="247"/>
    <col min="5623" max="5623" width="5.140625" style="247" customWidth="1"/>
    <col min="5624" max="5624" width="15.28515625" style="247" customWidth="1"/>
    <col min="5625" max="5625" width="5" style="247" customWidth="1"/>
    <col min="5626" max="5641" width="4.42578125" style="247" customWidth="1"/>
    <col min="5642" max="5642" width="6.42578125" style="247" customWidth="1"/>
    <col min="5643" max="5648" width="4.42578125" style="247" customWidth="1"/>
    <col min="5649" max="5650" width="8.85546875" style="247"/>
    <col min="5651" max="5651" width="6.28515625" style="247" customWidth="1"/>
    <col min="5652" max="5652" width="2" style="247" customWidth="1"/>
    <col min="5653" max="5653" width="6.140625" style="247" customWidth="1"/>
    <col min="5654" max="5878" width="8.85546875" style="247"/>
    <col min="5879" max="5879" width="5.140625" style="247" customWidth="1"/>
    <col min="5880" max="5880" width="15.28515625" style="247" customWidth="1"/>
    <col min="5881" max="5881" width="5" style="247" customWidth="1"/>
    <col min="5882" max="5897" width="4.42578125" style="247" customWidth="1"/>
    <col min="5898" max="5898" width="6.42578125" style="247" customWidth="1"/>
    <col min="5899" max="5904" width="4.42578125" style="247" customWidth="1"/>
    <col min="5905" max="5906" width="8.85546875" style="247"/>
    <col min="5907" max="5907" width="6.28515625" style="247" customWidth="1"/>
    <col min="5908" max="5908" width="2" style="247" customWidth="1"/>
    <col min="5909" max="5909" width="6.140625" style="247" customWidth="1"/>
    <col min="5910" max="6134" width="8.85546875" style="247"/>
    <col min="6135" max="6135" width="5.140625" style="247" customWidth="1"/>
    <col min="6136" max="6136" width="15.28515625" style="247" customWidth="1"/>
    <col min="6137" max="6137" width="5" style="247" customWidth="1"/>
    <col min="6138" max="6153" width="4.42578125" style="247" customWidth="1"/>
    <col min="6154" max="6154" width="6.42578125" style="247" customWidth="1"/>
    <col min="6155" max="6160" width="4.42578125" style="247" customWidth="1"/>
    <col min="6161" max="6162" width="8.85546875" style="247"/>
    <col min="6163" max="6163" width="6.28515625" style="247" customWidth="1"/>
    <col min="6164" max="6164" width="2" style="247" customWidth="1"/>
    <col min="6165" max="6165" width="6.140625" style="247" customWidth="1"/>
    <col min="6166" max="6390" width="8.85546875" style="247"/>
    <col min="6391" max="6391" width="5.140625" style="247" customWidth="1"/>
    <col min="6392" max="6392" width="15.28515625" style="247" customWidth="1"/>
    <col min="6393" max="6393" width="5" style="247" customWidth="1"/>
    <col min="6394" max="6409" width="4.42578125" style="247" customWidth="1"/>
    <col min="6410" max="6410" width="6.42578125" style="247" customWidth="1"/>
    <col min="6411" max="6416" width="4.42578125" style="247" customWidth="1"/>
    <col min="6417" max="6418" width="8.85546875" style="247"/>
    <col min="6419" max="6419" width="6.28515625" style="247" customWidth="1"/>
    <col min="6420" max="6420" width="2" style="247" customWidth="1"/>
    <col min="6421" max="6421" width="6.140625" style="247" customWidth="1"/>
    <col min="6422" max="6646" width="8.85546875" style="247"/>
    <col min="6647" max="6647" width="5.140625" style="247" customWidth="1"/>
    <col min="6648" max="6648" width="15.28515625" style="247" customWidth="1"/>
    <col min="6649" max="6649" width="5" style="247" customWidth="1"/>
    <col min="6650" max="6665" width="4.42578125" style="247" customWidth="1"/>
    <col min="6666" max="6666" width="6.42578125" style="247" customWidth="1"/>
    <col min="6667" max="6672" width="4.42578125" style="247" customWidth="1"/>
    <col min="6673" max="6674" width="8.85546875" style="247"/>
    <col min="6675" max="6675" width="6.28515625" style="247" customWidth="1"/>
    <col min="6676" max="6676" width="2" style="247" customWidth="1"/>
    <col min="6677" max="6677" width="6.140625" style="247" customWidth="1"/>
    <col min="6678" max="6902" width="8.85546875" style="247"/>
    <col min="6903" max="6903" width="5.140625" style="247" customWidth="1"/>
    <col min="6904" max="6904" width="15.28515625" style="247" customWidth="1"/>
    <col min="6905" max="6905" width="5" style="247" customWidth="1"/>
    <col min="6906" max="6921" width="4.42578125" style="247" customWidth="1"/>
    <col min="6922" max="6922" width="6.42578125" style="247" customWidth="1"/>
    <col min="6923" max="6928" width="4.42578125" style="247" customWidth="1"/>
    <col min="6929" max="6930" width="8.85546875" style="247"/>
    <col min="6931" max="6931" width="6.28515625" style="247" customWidth="1"/>
    <col min="6932" max="6932" width="2" style="247" customWidth="1"/>
    <col min="6933" max="6933" width="6.140625" style="247" customWidth="1"/>
    <col min="6934" max="7158" width="8.85546875" style="247"/>
    <col min="7159" max="7159" width="5.140625" style="247" customWidth="1"/>
    <col min="7160" max="7160" width="15.28515625" style="247" customWidth="1"/>
    <col min="7161" max="7161" width="5" style="247" customWidth="1"/>
    <col min="7162" max="7177" width="4.42578125" style="247" customWidth="1"/>
    <col min="7178" max="7178" width="6.42578125" style="247" customWidth="1"/>
    <col min="7179" max="7184" width="4.42578125" style="247" customWidth="1"/>
    <col min="7185" max="7186" width="8.85546875" style="247"/>
    <col min="7187" max="7187" width="6.28515625" style="247" customWidth="1"/>
    <col min="7188" max="7188" width="2" style="247" customWidth="1"/>
    <col min="7189" max="7189" width="6.140625" style="247" customWidth="1"/>
    <col min="7190" max="7414" width="8.85546875" style="247"/>
    <col min="7415" max="7415" width="5.140625" style="247" customWidth="1"/>
    <col min="7416" max="7416" width="15.28515625" style="247" customWidth="1"/>
    <col min="7417" max="7417" width="5" style="247" customWidth="1"/>
    <col min="7418" max="7433" width="4.42578125" style="247" customWidth="1"/>
    <col min="7434" max="7434" width="6.42578125" style="247" customWidth="1"/>
    <col min="7435" max="7440" width="4.42578125" style="247" customWidth="1"/>
    <col min="7441" max="7442" width="8.85546875" style="247"/>
    <col min="7443" max="7443" width="6.28515625" style="247" customWidth="1"/>
    <col min="7444" max="7444" width="2" style="247" customWidth="1"/>
    <col min="7445" max="7445" width="6.140625" style="247" customWidth="1"/>
    <col min="7446" max="7670" width="8.85546875" style="247"/>
    <col min="7671" max="7671" width="5.140625" style="247" customWidth="1"/>
    <col min="7672" max="7672" width="15.28515625" style="247" customWidth="1"/>
    <col min="7673" max="7673" width="5" style="247" customWidth="1"/>
    <col min="7674" max="7689" width="4.42578125" style="247" customWidth="1"/>
    <col min="7690" max="7690" width="6.42578125" style="247" customWidth="1"/>
    <col min="7691" max="7696" width="4.42578125" style="247" customWidth="1"/>
    <col min="7697" max="7698" width="8.85546875" style="247"/>
    <col min="7699" max="7699" width="6.28515625" style="247" customWidth="1"/>
    <col min="7700" max="7700" width="2" style="247" customWidth="1"/>
    <col min="7701" max="7701" width="6.140625" style="247" customWidth="1"/>
    <col min="7702" max="7926" width="8.85546875" style="247"/>
    <col min="7927" max="7927" width="5.140625" style="247" customWidth="1"/>
    <col min="7928" max="7928" width="15.28515625" style="247" customWidth="1"/>
    <col min="7929" max="7929" width="5" style="247" customWidth="1"/>
    <col min="7930" max="7945" width="4.42578125" style="247" customWidth="1"/>
    <col min="7946" max="7946" width="6.42578125" style="247" customWidth="1"/>
    <col min="7947" max="7952" width="4.42578125" style="247" customWidth="1"/>
    <col min="7953" max="7954" width="8.85546875" style="247"/>
    <col min="7955" max="7955" width="6.28515625" style="247" customWidth="1"/>
    <col min="7956" max="7956" width="2" style="247" customWidth="1"/>
    <col min="7957" max="7957" width="6.140625" style="247" customWidth="1"/>
    <col min="7958" max="8182" width="8.85546875" style="247"/>
    <col min="8183" max="8183" width="5.140625" style="247" customWidth="1"/>
    <col min="8184" max="8184" width="15.28515625" style="247" customWidth="1"/>
    <col min="8185" max="8185" width="5" style="247" customWidth="1"/>
    <col min="8186" max="8201" width="4.42578125" style="247" customWidth="1"/>
    <col min="8202" max="8202" width="6.42578125" style="247" customWidth="1"/>
    <col min="8203" max="8208" width="4.42578125" style="247" customWidth="1"/>
    <col min="8209" max="8210" width="8.85546875" style="247"/>
    <col min="8211" max="8211" width="6.28515625" style="247" customWidth="1"/>
    <col min="8212" max="8212" width="2" style="247" customWidth="1"/>
    <col min="8213" max="8213" width="6.140625" style="247" customWidth="1"/>
    <col min="8214" max="8438" width="8.85546875" style="247"/>
    <col min="8439" max="8439" width="5.140625" style="247" customWidth="1"/>
    <col min="8440" max="8440" width="15.28515625" style="247" customWidth="1"/>
    <col min="8441" max="8441" width="5" style="247" customWidth="1"/>
    <col min="8442" max="8457" width="4.42578125" style="247" customWidth="1"/>
    <col min="8458" max="8458" width="6.42578125" style="247" customWidth="1"/>
    <col min="8459" max="8464" width="4.42578125" style="247" customWidth="1"/>
    <col min="8465" max="8466" width="8.85546875" style="247"/>
    <col min="8467" max="8467" width="6.28515625" style="247" customWidth="1"/>
    <col min="8468" max="8468" width="2" style="247" customWidth="1"/>
    <col min="8469" max="8469" width="6.140625" style="247" customWidth="1"/>
    <col min="8470" max="8694" width="8.85546875" style="247"/>
    <col min="8695" max="8695" width="5.140625" style="247" customWidth="1"/>
    <col min="8696" max="8696" width="15.28515625" style="247" customWidth="1"/>
    <col min="8697" max="8697" width="5" style="247" customWidth="1"/>
    <col min="8698" max="8713" width="4.42578125" style="247" customWidth="1"/>
    <col min="8714" max="8714" width="6.42578125" style="247" customWidth="1"/>
    <col min="8715" max="8720" width="4.42578125" style="247" customWidth="1"/>
    <col min="8721" max="8722" width="8.85546875" style="247"/>
    <col min="8723" max="8723" width="6.28515625" style="247" customWidth="1"/>
    <col min="8724" max="8724" width="2" style="247" customWidth="1"/>
    <col min="8725" max="8725" width="6.140625" style="247" customWidth="1"/>
    <col min="8726" max="8950" width="8.85546875" style="247"/>
    <col min="8951" max="8951" width="5.140625" style="247" customWidth="1"/>
    <col min="8952" max="8952" width="15.28515625" style="247" customWidth="1"/>
    <col min="8953" max="8953" width="5" style="247" customWidth="1"/>
    <col min="8954" max="8969" width="4.42578125" style="247" customWidth="1"/>
    <col min="8970" max="8970" width="6.42578125" style="247" customWidth="1"/>
    <col min="8971" max="8976" width="4.42578125" style="247" customWidth="1"/>
    <col min="8977" max="8978" width="8.85546875" style="247"/>
    <col min="8979" max="8979" width="6.28515625" style="247" customWidth="1"/>
    <col min="8980" max="8980" width="2" style="247" customWidth="1"/>
    <col min="8981" max="8981" width="6.140625" style="247" customWidth="1"/>
    <col min="8982" max="9206" width="8.85546875" style="247"/>
    <col min="9207" max="9207" width="5.140625" style="247" customWidth="1"/>
    <col min="9208" max="9208" width="15.28515625" style="247" customWidth="1"/>
    <col min="9209" max="9209" width="5" style="247" customWidth="1"/>
    <col min="9210" max="9225" width="4.42578125" style="247" customWidth="1"/>
    <col min="9226" max="9226" width="6.42578125" style="247" customWidth="1"/>
    <col min="9227" max="9232" width="4.42578125" style="247" customWidth="1"/>
    <col min="9233" max="9234" width="8.85546875" style="247"/>
    <col min="9235" max="9235" width="6.28515625" style="247" customWidth="1"/>
    <col min="9236" max="9236" width="2" style="247" customWidth="1"/>
    <col min="9237" max="9237" width="6.140625" style="247" customWidth="1"/>
    <col min="9238" max="9462" width="8.85546875" style="247"/>
    <col min="9463" max="9463" width="5.140625" style="247" customWidth="1"/>
    <col min="9464" max="9464" width="15.28515625" style="247" customWidth="1"/>
    <col min="9465" max="9465" width="5" style="247" customWidth="1"/>
    <col min="9466" max="9481" width="4.42578125" style="247" customWidth="1"/>
    <col min="9482" max="9482" width="6.42578125" style="247" customWidth="1"/>
    <col min="9483" max="9488" width="4.42578125" style="247" customWidth="1"/>
    <col min="9489" max="9490" width="8.85546875" style="247"/>
    <col min="9491" max="9491" width="6.28515625" style="247" customWidth="1"/>
    <col min="9492" max="9492" width="2" style="247" customWidth="1"/>
    <col min="9493" max="9493" width="6.140625" style="247" customWidth="1"/>
    <col min="9494" max="9718" width="8.85546875" style="247"/>
    <col min="9719" max="9719" width="5.140625" style="247" customWidth="1"/>
    <col min="9720" max="9720" width="15.28515625" style="247" customWidth="1"/>
    <col min="9721" max="9721" width="5" style="247" customWidth="1"/>
    <col min="9722" max="9737" width="4.42578125" style="247" customWidth="1"/>
    <col min="9738" max="9738" width="6.42578125" style="247" customWidth="1"/>
    <col min="9739" max="9744" width="4.42578125" style="247" customWidth="1"/>
    <col min="9745" max="9746" width="8.85546875" style="247"/>
    <col min="9747" max="9747" width="6.28515625" style="247" customWidth="1"/>
    <col min="9748" max="9748" width="2" style="247" customWidth="1"/>
    <col min="9749" max="9749" width="6.140625" style="247" customWidth="1"/>
    <col min="9750" max="9974" width="8.85546875" style="247"/>
    <col min="9975" max="9975" width="5.140625" style="247" customWidth="1"/>
    <col min="9976" max="9976" width="15.28515625" style="247" customWidth="1"/>
    <col min="9977" max="9977" width="5" style="247" customWidth="1"/>
    <col min="9978" max="9993" width="4.42578125" style="247" customWidth="1"/>
    <col min="9994" max="9994" width="6.42578125" style="247" customWidth="1"/>
    <col min="9995" max="10000" width="4.42578125" style="247" customWidth="1"/>
    <col min="10001" max="10002" width="8.85546875" style="247"/>
    <col min="10003" max="10003" width="6.28515625" style="247" customWidth="1"/>
    <col min="10004" max="10004" width="2" style="247" customWidth="1"/>
    <col min="10005" max="10005" width="6.140625" style="247" customWidth="1"/>
    <col min="10006" max="10230" width="8.85546875" style="247"/>
    <col min="10231" max="10231" width="5.140625" style="247" customWidth="1"/>
    <col min="10232" max="10232" width="15.28515625" style="247" customWidth="1"/>
    <col min="10233" max="10233" width="5" style="247" customWidth="1"/>
    <col min="10234" max="10249" width="4.42578125" style="247" customWidth="1"/>
    <col min="10250" max="10250" width="6.42578125" style="247" customWidth="1"/>
    <col min="10251" max="10256" width="4.42578125" style="247" customWidth="1"/>
    <col min="10257" max="10258" width="8.85546875" style="247"/>
    <col min="10259" max="10259" width="6.28515625" style="247" customWidth="1"/>
    <col min="10260" max="10260" width="2" style="247" customWidth="1"/>
    <col min="10261" max="10261" width="6.140625" style="247" customWidth="1"/>
    <col min="10262" max="10486" width="8.85546875" style="247"/>
    <col min="10487" max="10487" width="5.140625" style="247" customWidth="1"/>
    <col min="10488" max="10488" width="15.28515625" style="247" customWidth="1"/>
    <col min="10489" max="10489" width="5" style="247" customWidth="1"/>
    <col min="10490" max="10505" width="4.42578125" style="247" customWidth="1"/>
    <col min="10506" max="10506" width="6.42578125" style="247" customWidth="1"/>
    <col min="10507" max="10512" width="4.42578125" style="247" customWidth="1"/>
    <col min="10513" max="10514" width="8.85546875" style="247"/>
    <col min="10515" max="10515" width="6.28515625" style="247" customWidth="1"/>
    <col min="10516" max="10516" width="2" style="247" customWidth="1"/>
    <col min="10517" max="10517" width="6.140625" style="247" customWidth="1"/>
    <col min="10518" max="10742" width="8.85546875" style="247"/>
    <col min="10743" max="10743" width="5.140625" style="247" customWidth="1"/>
    <col min="10744" max="10744" width="15.28515625" style="247" customWidth="1"/>
    <col min="10745" max="10745" width="5" style="247" customWidth="1"/>
    <col min="10746" max="10761" width="4.42578125" style="247" customWidth="1"/>
    <col min="10762" max="10762" width="6.42578125" style="247" customWidth="1"/>
    <col min="10763" max="10768" width="4.42578125" style="247" customWidth="1"/>
    <col min="10769" max="10770" width="8.85546875" style="247"/>
    <col min="10771" max="10771" width="6.28515625" style="247" customWidth="1"/>
    <col min="10772" max="10772" width="2" style="247" customWidth="1"/>
    <col min="10773" max="10773" width="6.140625" style="247" customWidth="1"/>
    <col min="10774" max="10998" width="8.85546875" style="247"/>
    <col min="10999" max="10999" width="5.140625" style="247" customWidth="1"/>
    <col min="11000" max="11000" width="15.28515625" style="247" customWidth="1"/>
    <col min="11001" max="11001" width="5" style="247" customWidth="1"/>
    <col min="11002" max="11017" width="4.42578125" style="247" customWidth="1"/>
    <col min="11018" max="11018" width="6.42578125" style="247" customWidth="1"/>
    <col min="11019" max="11024" width="4.42578125" style="247" customWidth="1"/>
    <col min="11025" max="11026" width="8.85546875" style="247"/>
    <col min="11027" max="11027" width="6.28515625" style="247" customWidth="1"/>
    <col min="11028" max="11028" width="2" style="247" customWidth="1"/>
    <col min="11029" max="11029" width="6.140625" style="247" customWidth="1"/>
    <col min="11030" max="11254" width="8.85546875" style="247"/>
    <col min="11255" max="11255" width="5.140625" style="247" customWidth="1"/>
    <col min="11256" max="11256" width="15.28515625" style="247" customWidth="1"/>
    <col min="11257" max="11257" width="5" style="247" customWidth="1"/>
    <col min="11258" max="11273" width="4.42578125" style="247" customWidth="1"/>
    <col min="11274" max="11274" width="6.42578125" style="247" customWidth="1"/>
    <col min="11275" max="11280" width="4.42578125" style="247" customWidth="1"/>
    <col min="11281" max="11282" width="8.85546875" style="247"/>
    <col min="11283" max="11283" width="6.28515625" style="247" customWidth="1"/>
    <col min="11284" max="11284" width="2" style="247" customWidth="1"/>
    <col min="11285" max="11285" width="6.140625" style="247" customWidth="1"/>
    <col min="11286" max="11510" width="8.85546875" style="247"/>
    <col min="11511" max="11511" width="5.140625" style="247" customWidth="1"/>
    <col min="11512" max="11512" width="15.28515625" style="247" customWidth="1"/>
    <col min="11513" max="11513" width="5" style="247" customWidth="1"/>
    <col min="11514" max="11529" width="4.42578125" style="247" customWidth="1"/>
    <col min="11530" max="11530" width="6.42578125" style="247" customWidth="1"/>
    <col min="11531" max="11536" width="4.42578125" style="247" customWidth="1"/>
    <col min="11537" max="11538" width="8.85546875" style="247"/>
    <col min="11539" max="11539" width="6.28515625" style="247" customWidth="1"/>
    <col min="11540" max="11540" width="2" style="247" customWidth="1"/>
    <col min="11541" max="11541" width="6.140625" style="247" customWidth="1"/>
    <col min="11542" max="11766" width="8.85546875" style="247"/>
    <col min="11767" max="11767" width="5.140625" style="247" customWidth="1"/>
    <col min="11768" max="11768" width="15.28515625" style="247" customWidth="1"/>
    <col min="11769" max="11769" width="5" style="247" customWidth="1"/>
    <col min="11770" max="11785" width="4.42578125" style="247" customWidth="1"/>
    <col min="11786" max="11786" width="6.42578125" style="247" customWidth="1"/>
    <col min="11787" max="11792" width="4.42578125" style="247" customWidth="1"/>
    <col min="11793" max="11794" width="8.85546875" style="247"/>
    <col min="11795" max="11795" width="6.28515625" style="247" customWidth="1"/>
    <col min="11796" max="11796" width="2" style="247" customWidth="1"/>
    <col min="11797" max="11797" width="6.140625" style="247" customWidth="1"/>
    <col min="11798" max="12022" width="8.85546875" style="247"/>
    <col min="12023" max="12023" width="5.140625" style="247" customWidth="1"/>
    <col min="12024" max="12024" width="15.28515625" style="247" customWidth="1"/>
    <col min="12025" max="12025" width="5" style="247" customWidth="1"/>
    <col min="12026" max="12041" width="4.42578125" style="247" customWidth="1"/>
    <col min="12042" max="12042" width="6.42578125" style="247" customWidth="1"/>
    <col min="12043" max="12048" width="4.42578125" style="247" customWidth="1"/>
    <col min="12049" max="12050" width="8.85546875" style="247"/>
    <col min="12051" max="12051" width="6.28515625" style="247" customWidth="1"/>
    <col min="12052" max="12052" width="2" style="247" customWidth="1"/>
    <col min="12053" max="12053" width="6.140625" style="247" customWidth="1"/>
    <col min="12054" max="12278" width="8.85546875" style="247"/>
    <col min="12279" max="12279" width="5.140625" style="247" customWidth="1"/>
    <col min="12280" max="12280" width="15.28515625" style="247" customWidth="1"/>
    <col min="12281" max="12281" width="5" style="247" customWidth="1"/>
    <col min="12282" max="12297" width="4.42578125" style="247" customWidth="1"/>
    <col min="12298" max="12298" width="6.42578125" style="247" customWidth="1"/>
    <col min="12299" max="12304" width="4.42578125" style="247" customWidth="1"/>
    <col min="12305" max="12306" width="8.85546875" style="247"/>
    <col min="12307" max="12307" width="6.28515625" style="247" customWidth="1"/>
    <col min="12308" max="12308" width="2" style="247" customWidth="1"/>
    <col min="12309" max="12309" width="6.140625" style="247" customWidth="1"/>
    <col min="12310" max="12534" width="8.85546875" style="247"/>
    <col min="12535" max="12535" width="5.140625" style="247" customWidth="1"/>
    <col min="12536" max="12536" width="15.28515625" style="247" customWidth="1"/>
    <col min="12537" max="12537" width="5" style="247" customWidth="1"/>
    <col min="12538" max="12553" width="4.42578125" style="247" customWidth="1"/>
    <col min="12554" max="12554" width="6.42578125" style="247" customWidth="1"/>
    <col min="12555" max="12560" width="4.42578125" style="247" customWidth="1"/>
    <col min="12561" max="12562" width="8.85546875" style="247"/>
    <col min="12563" max="12563" width="6.28515625" style="247" customWidth="1"/>
    <col min="12564" max="12564" width="2" style="247" customWidth="1"/>
    <col min="12565" max="12565" width="6.140625" style="247" customWidth="1"/>
    <col min="12566" max="12790" width="8.85546875" style="247"/>
    <col min="12791" max="12791" width="5.140625" style="247" customWidth="1"/>
    <col min="12792" max="12792" width="15.28515625" style="247" customWidth="1"/>
    <col min="12793" max="12793" width="5" style="247" customWidth="1"/>
    <col min="12794" max="12809" width="4.42578125" style="247" customWidth="1"/>
    <col min="12810" max="12810" width="6.42578125" style="247" customWidth="1"/>
    <col min="12811" max="12816" width="4.42578125" style="247" customWidth="1"/>
    <col min="12817" max="12818" width="8.85546875" style="247"/>
    <col min="12819" max="12819" width="6.28515625" style="247" customWidth="1"/>
    <col min="12820" max="12820" width="2" style="247" customWidth="1"/>
    <col min="12821" max="12821" width="6.140625" style="247" customWidth="1"/>
    <col min="12822" max="13046" width="8.85546875" style="247"/>
    <col min="13047" max="13047" width="5.140625" style="247" customWidth="1"/>
    <col min="13048" max="13048" width="15.28515625" style="247" customWidth="1"/>
    <col min="13049" max="13049" width="5" style="247" customWidth="1"/>
    <col min="13050" max="13065" width="4.42578125" style="247" customWidth="1"/>
    <col min="13066" max="13066" width="6.42578125" style="247" customWidth="1"/>
    <col min="13067" max="13072" width="4.42578125" style="247" customWidth="1"/>
    <col min="13073" max="13074" width="8.85546875" style="247"/>
    <col min="13075" max="13075" width="6.28515625" style="247" customWidth="1"/>
    <col min="13076" max="13076" width="2" style="247" customWidth="1"/>
    <col min="13077" max="13077" width="6.140625" style="247" customWidth="1"/>
    <col min="13078" max="13302" width="8.85546875" style="247"/>
    <col min="13303" max="13303" width="5.140625" style="247" customWidth="1"/>
    <col min="13304" max="13304" width="15.28515625" style="247" customWidth="1"/>
    <col min="13305" max="13305" width="5" style="247" customWidth="1"/>
    <col min="13306" max="13321" width="4.42578125" style="247" customWidth="1"/>
    <col min="13322" max="13322" width="6.42578125" style="247" customWidth="1"/>
    <col min="13323" max="13328" width="4.42578125" style="247" customWidth="1"/>
    <col min="13329" max="13330" width="8.85546875" style="247"/>
    <col min="13331" max="13331" width="6.28515625" style="247" customWidth="1"/>
    <col min="13332" max="13332" width="2" style="247" customWidth="1"/>
    <col min="13333" max="13333" width="6.140625" style="247" customWidth="1"/>
    <col min="13334" max="13558" width="8.85546875" style="247"/>
    <col min="13559" max="13559" width="5.140625" style="247" customWidth="1"/>
    <col min="13560" max="13560" width="15.28515625" style="247" customWidth="1"/>
    <col min="13561" max="13561" width="5" style="247" customWidth="1"/>
    <col min="13562" max="13577" width="4.42578125" style="247" customWidth="1"/>
    <col min="13578" max="13578" width="6.42578125" style="247" customWidth="1"/>
    <col min="13579" max="13584" width="4.42578125" style="247" customWidth="1"/>
    <col min="13585" max="13586" width="8.85546875" style="247"/>
    <col min="13587" max="13587" width="6.28515625" style="247" customWidth="1"/>
    <col min="13588" max="13588" width="2" style="247" customWidth="1"/>
    <col min="13589" max="13589" width="6.140625" style="247" customWidth="1"/>
    <col min="13590" max="13814" width="8.85546875" style="247"/>
    <col min="13815" max="13815" width="5.140625" style="247" customWidth="1"/>
    <col min="13816" max="13816" width="15.28515625" style="247" customWidth="1"/>
    <col min="13817" max="13817" width="5" style="247" customWidth="1"/>
    <col min="13818" max="13833" width="4.42578125" style="247" customWidth="1"/>
    <col min="13834" max="13834" width="6.42578125" style="247" customWidth="1"/>
    <col min="13835" max="13840" width="4.42578125" style="247" customWidth="1"/>
    <col min="13841" max="13842" width="8.85546875" style="247"/>
    <col min="13843" max="13843" width="6.28515625" style="247" customWidth="1"/>
    <col min="13844" max="13844" width="2" style="247" customWidth="1"/>
    <col min="13845" max="13845" width="6.140625" style="247" customWidth="1"/>
    <col min="13846" max="14070" width="8.85546875" style="247"/>
    <col min="14071" max="14071" width="5.140625" style="247" customWidth="1"/>
    <col min="14072" max="14072" width="15.28515625" style="247" customWidth="1"/>
    <col min="14073" max="14073" width="5" style="247" customWidth="1"/>
    <col min="14074" max="14089" width="4.42578125" style="247" customWidth="1"/>
    <col min="14090" max="14090" width="6.42578125" style="247" customWidth="1"/>
    <col min="14091" max="14096" width="4.42578125" style="247" customWidth="1"/>
    <col min="14097" max="14098" width="8.85546875" style="247"/>
    <col min="14099" max="14099" width="6.28515625" style="247" customWidth="1"/>
    <col min="14100" max="14100" width="2" style="247" customWidth="1"/>
    <col min="14101" max="14101" width="6.140625" style="247" customWidth="1"/>
    <col min="14102" max="14326" width="8.85546875" style="247"/>
    <col min="14327" max="14327" width="5.140625" style="247" customWidth="1"/>
    <col min="14328" max="14328" width="15.28515625" style="247" customWidth="1"/>
    <col min="14329" max="14329" width="5" style="247" customWidth="1"/>
    <col min="14330" max="14345" width="4.42578125" style="247" customWidth="1"/>
    <col min="14346" max="14346" width="6.42578125" style="247" customWidth="1"/>
    <col min="14347" max="14352" width="4.42578125" style="247" customWidth="1"/>
    <col min="14353" max="14354" width="8.85546875" style="247"/>
    <col min="14355" max="14355" width="6.28515625" style="247" customWidth="1"/>
    <col min="14356" max="14356" width="2" style="247" customWidth="1"/>
    <col min="14357" max="14357" width="6.140625" style="247" customWidth="1"/>
    <col min="14358" max="14582" width="8.85546875" style="247"/>
    <col min="14583" max="14583" width="5.140625" style="247" customWidth="1"/>
    <col min="14584" max="14584" width="15.28515625" style="247" customWidth="1"/>
    <col min="14585" max="14585" width="5" style="247" customWidth="1"/>
    <col min="14586" max="14601" width="4.42578125" style="247" customWidth="1"/>
    <col min="14602" max="14602" width="6.42578125" style="247" customWidth="1"/>
    <col min="14603" max="14608" width="4.42578125" style="247" customWidth="1"/>
    <col min="14609" max="14610" width="8.85546875" style="247"/>
    <col min="14611" max="14611" width="6.28515625" style="247" customWidth="1"/>
    <col min="14612" max="14612" width="2" style="247" customWidth="1"/>
    <col min="14613" max="14613" width="6.140625" style="247" customWidth="1"/>
    <col min="14614" max="14838" width="8.85546875" style="247"/>
    <col min="14839" max="14839" width="5.140625" style="247" customWidth="1"/>
    <col min="14840" max="14840" width="15.28515625" style="247" customWidth="1"/>
    <col min="14841" max="14841" width="5" style="247" customWidth="1"/>
    <col min="14842" max="14857" width="4.42578125" style="247" customWidth="1"/>
    <col min="14858" max="14858" width="6.42578125" style="247" customWidth="1"/>
    <col min="14859" max="14864" width="4.42578125" style="247" customWidth="1"/>
    <col min="14865" max="14866" width="8.85546875" style="247"/>
    <col min="14867" max="14867" width="6.28515625" style="247" customWidth="1"/>
    <col min="14868" max="14868" width="2" style="247" customWidth="1"/>
    <col min="14869" max="14869" width="6.140625" style="247" customWidth="1"/>
    <col min="14870" max="15094" width="8.85546875" style="247"/>
    <col min="15095" max="15095" width="5.140625" style="247" customWidth="1"/>
    <col min="15096" max="15096" width="15.28515625" style="247" customWidth="1"/>
    <col min="15097" max="15097" width="5" style="247" customWidth="1"/>
    <col min="15098" max="15113" width="4.42578125" style="247" customWidth="1"/>
    <col min="15114" max="15114" width="6.42578125" style="247" customWidth="1"/>
    <col min="15115" max="15120" width="4.42578125" style="247" customWidth="1"/>
    <col min="15121" max="15122" width="8.85546875" style="247"/>
    <col min="15123" max="15123" width="6.28515625" style="247" customWidth="1"/>
    <col min="15124" max="15124" width="2" style="247" customWidth="1"/>
    <col min="15125" max="15125" width="6.140625" style="247" customWidth="1"/>
    <col min="15126" max="15350" width="8.85546875" style="247"/>
    <col min="15351" max="15351" width="5.140625" style="247" customWidth="1"/>
    <col min="15352" max="15352" width="15.28515625" style="247" customWidth="1"/>
    <col min="15353" max="15353" width="5" style="247" customWidth="1"/>
    <col min="15354" max="15369" width="4.42578125" style="247" customWidth="1"/>
    <col min="15370" max="15370" width="6.42578125" style="247" customWidth="1"/>
    <col min="15371" max="15376" width="4.42578125" style="247" customWidth="1"/>
    <col min="15377" max="15378" width="8.85546875" style="247"/>
    <col min="15379" max="15379" width="6.28515625" style="247" customWidth="1"/>
    <col min="15380" max="15380" width="2" style="247" customWidth="1"/>
    <col min="15381" max="15381" width="6.140625" style="247" customWidth="1"/>
    <col min="15382" max="15606" width="8.85546875" style="247"/>
    <col min="15607" max="15607" width="5.140625" style="247" customWidth="1"/>
    <col min="15608" max="15608" width="15.28515625" style="247" customWidth="1"/>
    <col min="15609" max="15609" width="5" style="247" customWidth="1"/>
    <col min="15610" max="15625" width="4.42578125" style="247" customWidth="1"/>
    <col min="15626" max="15626" width="6.42578125" style="247" customWidth="1"/>
    <col min="15627" max="15632" width="4.42578125" style="247" customWidth="1"/>
    <col min="15633" max="15634" width="8.85546875" style="247"/>
    <col min="15635" max="15635" width="6.28515625" style="247" customWidth="1"/>
    <col min="15636" max="15636" width="2" style="247" customWidth="1"/>
    <col min="15637" max="15637" width="6.140625" style="247" customWidth="1"/>
    <col min="15638" max="15862" width="8.85546875" style="247"/>
    <col min="15863" max="15863" width="5.140625" style="247" customWidth="1"/>
    <col min="15864" max="15864" width="15.28515625" style="247" customWidth="1"/>
    <col min="15865" max="15865" width="5" style="247" customWidth="1"/>
    <col min="15866" max="15881" width="4.42578125" style="247" customWidth="1"/>
    <col min="15882" max="15882" width="6.42578125" style="247" customWidth="1"/>
    <col min="15883" max="15888" width="4.42578125" style="247" customWidth="1"/>
    <col min="15889" max="15890" width="8.85546875" style="247"/>
    <col min="15891" max="15891" width="6.28515625" style="247" customWidth="1"/>
    <col min="15892" max="15892" width="2" style="247" customWidth="1"/>
    <col min="15893" max="15893" width="6.140625" style="247" customWidth="1"/>
    <col min="15894" max="16118" width="8.85546875" style="247"/>
    <col min="16119" max="16119" width="5.140625" style="247" customWidth="1"/>
    <col min="16120" max="16120" width="15.28515625" style="247" customWidth="1"/>
    <col min="16121" max="16121" width="5" style="247" customWidth="1"/>
    <col min="16122" max="16137" width="4.42578125" style="247" customWidth="1"/>
    <col min="16138" max="16138" width="6.42578125" style="247" customWidth="1"/>
    <col min="16139" max="16144" width="4.42578125" style="247" customWidth="1"/>
    <col min="16145" max="16146" width="8.85546875" style="247"/>
    <col min="16147" max="16147" width="6.28515625" style="247" customWidth="1"/>
    <col min="16148" max="16148" width="2" style="247" customWidth="1"/>
    <col min="16149" max="16149" width="6.140625" style="247" customWidth="1"/>
    <col min="16150" max="16384" width="8.85546875" style="247"/>
  </cols>
  <sheetData>
    <row r="1" spans="1:39" ht="50.1" customHeight="1" thickBot="1" x14ac:dyDescent="0.3">
      <c r="A1" s="270" t="s">
        <v>67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M1" s="273"/>
      <c r="N1" s="274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81" t="s">
        <v>13</v>
      </c>
      <c r="AH1" s="283" t="s">
        <v>14</v>
      </c>
      <c r="AI1" s="263" t="s">
        <v>16</v>
      </c>
      <c r="AJ1" s="265" t="s">
        <v>15</v>
      </c>
      <c r="AK1" s="265"/>
      <c r="AL1" s="265"/>
      <c r="AM1" s="266"/>
    </row>
    <row r="2" spans="1:39" ht="20.100000000000001" customHeight="1" thickBot="1" x14ac:dyDescent="0.3">
      <c r="A2" s="230" t="s">
        <v>0</v>
      </c>
      <c r="B2" s="50" t="s">
        <v>64</v>
      </c>
      <c r="C2" s="21"/>
      <c r="D2" s="21"/>
      <c r="E2" s="21"/>
      <c r="F2" s="4"/>
      <c r="G2" s="112" t="str">
        <f>$B2</f>
        <v>Kučery B</v>
      </c>
      <c r="H2" s="51">
        <v>8</v>
      </c>
      <c r="I2" s="51" t="s">
        <v>8</v>
      </c>
      <c r="J2" s="51">
        <v>9</v>
      </c>
      <c r="K2" s="100" t="str">
        <f>$B7</f>
        <v>Kučery A</v>
      </c>
      <c r="L2" s="4"/>
      <c r="M2" s="275"/>
      <c r="N2" s="276"/>
      <c r="O2" s="269" t="str">
        <f>N3</f>
        <v>Kučery B</v>
      </c>
      <c r="P2" s="267"/>
      <c r="Q2" s="268"/>
      <c r="R2" s="269" t="str">
        <f>N4</f>
        <v>PORG A</v>
      </c>
      <c r="S2" s="267"/>
      <c r="T2" s="268"/>
      <c r="U2" s="269" t="str">
        <f>N5</f>
        <v>Rovniny A</v>
      </c>
      <c r="V2" s="267"/>
      <c r="W2" s="268"/>
      <c r="X2" s="269" t="str">
        <f>N6</f>
        <v>Vratimov A</v>
      </c>
      <c r="Y2" s="267"/>
      <c r="Z2" s="268"/>
      <c r="AA2" s="269" t="str">
        <f>N7</f>
        <v>Rovniny B</v>
      </c>
      <c r="AB2" s="267"/>
      <c r="AC2" s="268"/>
      <c r="AD2" s="269" t="str">
        <f>N8</f>
        <v>Kučery A</v>
      </c>
      <c r="AE2" s="267"/>
      <c r="AF2" s="268"/>
      <c r="AG2" s="282"/>
      <c r="AH2" s="284"/>
      <c r="AI2" s="264"/>
      <c r="AJ2" s="267"/>
      <c r="AK2" s="267"/>
      <c r="AL2" s="267"/>
      <c r="AM2" s="268"/>
    </row>
    <row r="3" spans="1:39" ht="20.100000000000001" customHeight="1" x14ac:dyDescent="0.2">
      <c r="A3" s="240" t="s">
        <v>1</v>
      </c>
      <c r="B3" s="54" t="s">
        <v>25</v>
      </c>
      <c r="C3" s="21"/>
      <c r="D3" s="21"/>
      <c r="E3" s="21"/>
      <c r="F3" s="4"/>
      <c r="G3" s="113" t="str">
        <f>$B4</f>
        <v>Rovniny A</v>
      </c>
      <c r="H3" s="55">
        <v>9</v>
      </c>
      <c r="I3" s="55" t="s">
        <v>8</v>
      </c>
      <c r="J3" s="55">
        <v>18</v>
      </c>
      <c r="K3" s="105" t="str">
        <f>$B5</f>
        <v>Vratimov A</v>
      </c>
      <c r="L3" s="4"/>
      <c r="M3" s="245" t="s">
        <v>0</v>
      </c>
      <c r="N3" s="246" t="str">
        <f>'Žlutá 7. - 12- Místo'!$B$2</f>
        <v>Kučery B</v>
      </c>
      <c r="O3" s="285"/>
      <c r="P3" s="286"/>
      <c r="Q3" s="287"/>
      <c r="R3" s="251">
        <f>'Žlutá 7. - 12- Místo'!$H$7</f>
        <v>4</v>
      </c>
      <c r="S3" s="238" t="s">
        <v>8</v>
      </c>
      <c r="T3" s="17">
        <f>'Žlutá 7. - 12- Místo'!$J$7</f>
        <v>12</v>
      </c>
      <c r="U3" s="251">
        <f>'Žlutá 7. - 12- Místo'!$J$10</f>
        <v>5</v>
      </c>
      <c r="V3" s="237" t="s">
        <v>8</v>
      </c>
      <c r="W3" s="17">
        <f>'Žlutá 7. - 12- Místo'!$H$10</f>
        <v>9</v>
      </c>
      <c r="X3" s="251">
        <f>'Žlutá 7. - 12- Místo'!$H$12</f>
        <v>6</v>
      </c>
      <c r="Y3" s="237" t="s">
        <v>8</v>
      </c>
      <c r="Z3" s="17">
        <f>'Žlutá 7. - 12- Místo'!$J$12</f>
        <v>7</v>
      </c>
      <c r="AA3" s="251">
        <f>'Žlutá 7. - 12- Místo'!$J$14</f>
        <v>8</v>
      </c>
      <c r="AB3" s="237" t="s">
        <v>8</v>
      </c>
      <c r="AC3" s="17">
        <f>'Žlutá 7. - 12- Místo'!$H$14</f>
        <v>5</v>
      </c>
      <c r="AD3" s="251">
        <f>'Žlutá 7. - 12- Místo'!$H$2</f>
        <v>8</v>
      </c>
      <c r="AE3" s="237" t="s">
        <v>8</v>
      </c>
      <c r="AF3" s="17">
        <f>'Žlutá 7. - 12- Místo'!$J$2</f>
        <v>9</v>
      </c>
      <c r="AG3" s="253">
        <f>SUM(IF(O3&gt;Q3,1,0),IF(R3&gt;T3,1,0),IF(U3&gt;W3,1,0),IF(X3&gt;Z3,1,0),IF(AA3&gt;AC3,1,0),IF(AD3&gt;AF3,1,0))</f>
        <v>1</v>
      </c>
      <c r="AH3" s="114">
        <f>_xlfn.RANK.EQ(AI3,$AI$3:$AI$8)</f>
        <v>4</v>
      </c>
      <c r="AI3" s="93">
        <f>1000*AG3+AM3</f>
        <v>1000.7380952380952</v>
      </c>
      <c r="AJ3" s="238">
        <f>O3+R3+U3+X3+AA3+AD3</f>
        <v>31</v>
      </c>
      <c r="AK3" s="238" t="s">
        <v>8</v>
      </c>
      <c r="AL3" s="238">
        <f>Q3+T3+W3+Z3+AC3+AF3</f>
        <v>42</v>
      </c>
      <c r="AM3" s="239">
        <f>AJ3/AL3</f>
        <v>0.73809523809523814</v>
      </c>
    </row>
    <row r="4" spans="1:39" ht="20.100000000000001" customHeight="1" x14ac:dyDescent="0.2">
      <c r="A4" s="240" t="s">
        <v>2</v>
      </c>
      <c r="B4" s="54" t="s">
        <v>18</v>
      </c>
      <c r="C4" s="21"/>
      <c r="D4" s="21"/>
      <c r="E4" s="21"/>
      <c r="F4" s="21"/>
      <c r="G4" s="113" t="str">
        <f>$B3</f>
        <v>PORG A</v>
      </c>
      <c r="H4" s="55">
        <v>14</v>
      </c>
      <c r="I4" s="55" t="s">
        <v>8</v>
      </c>
      <c r="J4" s="55">
        <v>4</v>
      </c>
      <c r="K4" s="105" t="str">
        <f>$B6</f>
        <v>Rovniny B</v>
      </c>
      <c r="M4" s="240" t="s">
        <v>1</v>
      </c>
      <c r="N4" s="252" t="str">
        <f>'Žlutá 7. - 12- Místo'!$B$3</f>
        <v>PORG A</v>
      </c>
      <c r="O4" s="34">
        <f>T3</f>
        <v>12</v>
      </c>
      <c r="P4" s="24" t="s">
        <v>8</v>
      </c>
      <c r="Q4" s="36">
        <f>R3</f>
        <v>4</v>
      </c>
      <c r="R4" s="288"/>
      <c r="S4" s="289"/>
      <c r="T4" s="290"/>
      <c r="U4" s="29">
        <f>'Žlutá 7. - 12- Místo'!$H$13</f>
        <v>20</v>
      </c>
      <c r="V4" s="236" t="s">
        <v>8</v>
      </c>
      <c r="W4" s="31">
        <f>'Žlutá 7. - 12- Místo'!$J$13</f>
        <v>4</v>
      </c>
      <c r="X4" s="29">
        <f>'Žlutá 7. - 12- Místo'!$J$15</f>
        <v>12</v>
      </c>
      <c r="Y4" s="256" t="s">
        <v>8</v>
      </c>
      <c r="Z4" s="31">
        <f>'Žlutá 7. - 12- Místo'!$H$15</f>
        <v>7</v>
      </c>
      <c r="AA4" s="29">
        <f>'Žlutá 7. - 12- Místo'!$H$4</f>
        <v>14</v>
      </c>
      <c r="AB4" s="256" t="s">
        <v>8</v>
      </c>
      <c r="AC4" s="31">
        <f>'Žlutá 7. - 12- Místo'!$J$4</f>
        <v>4</v>
      </c>
      <c r="AD4" s="29">
        <f>'Žlutá 7. - 12- Místo'!$H$9</f>
        <v>12</v>
      </c>
      <c r="AE4" s="256" t="s">
        <v>8</v>
      </c>
      <c r="AF4" s="31">
        <f>'Žlutá 7. - 12- Místo'!$J$9</f>
        <v>7</v>
      </c>
      <c r="AG4" s="258">
        <f t="shared" ref="AG4:AG8" si="0">SUM(IF(O4&gt;Q4,1,0),IF(R4&gt;T4,1,0),IF(U4&gt;W4,1,0),IF(X4&gt;Z4,1,0),IF(AA4&gt;AC4,1,0),IF(AD4&gt;AF4,1,0))</f>
        <v>5</v>
      </c>
      <c r="AH4" s="254">
        <f t="shared" ref="AH4:AH8" si="1">_xlfn.RANK.EQ(AI4,$AI$3:$AI$8)</f>
        <v>1</v>
      </c>
      <c r="AI4" s="93">
        <f t="shared" ref="AI4:AI8" si="2">1000*AG4+AM4</f>
        <v>5002.6923076923076</v>
      </c>
      <c r="AJ4" s="236">
        <f t="shared" ref="AJ4:AJ8" si="3">O4+R4+U4+X4+AA4+AD4</f>
        <v>70</v>
      </c>
      <c r="AK4" s="236" t="s">
        <v>8</v>
      </c>
      <c r="AL4" s="236">
        <f t="shared" ref="AL4:AL8" si="4">Q4+T4+W4+Z4+AC4+AF4</f>
        <v>26</v>
      </c>
      <c r="AM4" s="243">
        <f t="shared" ref="AM4:AM8" si="5">AJ4/AL4</f>
        <v>2.6923076923076925</v>
      </c>
    </row>
    <row r="5" spans="1:39" ht="20.100000000000001" customHeight="1" x14ac:dyDescent="0.2">
      <c r="A5" s="240" t="s">
        <v>3</v>
      </c>
      <c r="B5" s="54" t="s">
        <v>32</v>
      </c>
      <c r="C5" s="21"/>
      <c r="D5" s="21"/>
      <c r="E5" s="21"/>
      <c r="F5" s="21"/>
      <c r="G5" s="240" t="str">
        <f>$B7</f>
        <v>Kučery A</v>
      </c>
      <c r="H5" s="55">
        <v>14</v>
      </c>
      <c r="I5" s="8" t="s">
        <v>8</v>
      </c>
      <c r="J5" s="55">
        <v>8</v>
      </c>
      <c r="K5" s="241" t="str">
        <f>$B5</f>
        <v>Vratimov A</v>
      </c>
      <c r="M5" s="240" t="s">
        <v>2</v>
      </c>
      <c r="N5" s="252" t="str">
        <f>'Žlutá 7. - 12- Místo'!$B$4</f>
        <v>Rovniny A</v>
      </c>
      <c r="O5" s="34">
        <f>W3</f>
        <v>9</v>
      </c>
      <c r="P5" s="35" t="s">
        <v>8</v>
      </c>
      <c r="Q5" s="36">
        <f>U3</f>
        <v>5</v>
      </c>
      <c r="R5" s="34">
        <f>W4</f>
        <v>4</v>
      </c>
      <c r="S5" s="24" t="s">
        <v>8</v>
      </c>
      <c r="T5" s="36">
        <f>U4</f>
        <v>20</v>
      </c>
      <c r="U5" s="288"/>
      <c r="V5" s="289"/>
      <c r="W5" s="290"/>
      <c r="X5" s="29">
        <f>'Žlutá 7. - 12- Místo'!$H$3</f>
        <v>9</v>
      </c>
      <c r="Y5" s="236" t="s">
        <v>8</v>
      </c>
      <c r="Z5" s="31">
        <f>'Žlutá 7. - 12- Místo'!$J$3</f>
        <v>18</v>
      </c>
      <c r="AA5" s="29">
        <f>'Žlutá 7. - 12- Místo'!$J$6</f>
        <v>10</v>
      </c>
      <c r="AB5" s="256" t="s">
        <v>8</v>
      </c>
      <c r="AC5" s="31">
        <f>'Žlutá 7. - 12- Místo'!$H$6</f>
        <v>11</v>
      </c>
      <c r="AD5" s="29">
        <f>'Žlutá 7. - 12- Místo'!$H$16</f>
        <v>0</v>
      </c>
      <c r="AE5" s="256" t="s">
        <v>8</v>
      </c>
      <c r="AF5" s="31">
        <f>'Žlutá 7. - 12- Místo'!$J$16</f>
        <v>21</v>
      </c>
      <c r="AG5" s="258">
        <f t="shared" si="0"/>
        <v>1</v>
      </c>
      <c r="AH5" s="254">
        <f t="shared" si="1"/>
        <v>6</v>
      </c>
      <c r="AI5" s="93">
        <f t="shared" si="2"/>
        <v>1000.4266666666666</v>
      </c>
      <c r="AJ5" s="236">
        <f t="shared" si="3"/>
        <v>32</v>
      </c>
      <c r="AK5" s="236" t="s">
        <v>8</v>
      </c>
      <c r="AL5" s="236">
        <f t="shared" si="4"/>
        <v>75</v>
      </c>
      <c r="AM5" s="243">
        <f t="shared" si="5"/>
        <v>0.42666666666666669</v>
      </c>
    </row>
    <row r="6" spans="1:39" ht="20.100000000000001" customHeight="1" x14ac:dyDescent="0.2">
      <c r="A6" s="240" t="s">
        <v>4</v>
      </c>
      <c r="B6" s="54" t="s">
        <v>24</v>
      </c>
      <c r="C6" s="21"/>
      <c r="D6" s="21"/>
      <c r="E6" s="21"/>
      <c r="F6" s="21"/>
      <c r="G6" s="240" t="str">
        <f>$B6</f>
        <v>Rovniny B</v>
      </c>
      <c r="H6" s="55">
        <v>11</v>
      </c>
      <c r="I6" s="8" t="s">
        <v>8</v>
      </c>
      <c r="J6" s="55">
        <v>10</v>
      </c>
      <c r="K6" s="241" t="str">
        <f>$B4</f>
        <v>Rovniny A</v>
      </c>
      <c r="M6" s="240" t="s">
        <v>3</v>
      </c>
      <c r="N6" s="252" t="str">
        <f>'Žlutá 7. - 12- Místo'!$B$5</f>
        <v>Vratimov A</v>
      </c>
      <c r="O6" s="34">
        <f>Z3</f>
        <v>7</v>
      </c>
      <c r="P6" s="35" t="s">
        <v>8</v>
      </c>
      <c r="Q6" s="36">
        <f>X3</f>
        <v>6</v>
      </c>
      <c r="R6" s="34">
        <f>Z4</f>
        <v>7</v>
      </c>
      <c r="S6" s="35" t="s">
        <v>8</v>
      </c>
      <c r="T6" s="36">
        <f>X4</f>
        <v>12</v>
      </c>
      <c r="U6" s="34">
        <f>Z5</f>
        <v>18</v>
      </c>
      <c r="V6" s="24" t="s">
        <v>8</v>
      </c>
      <c r="W6" s="36">
        <f>X5</f>
        <v>9</v>
      </c>
      <c r="X6" s="288"/>
      <c r="Y6" s="289"/>
      <c r="Z6" s="290"/>
      <c r="AA6" s="29">
        <f>'Žlutá 7. - 12- Místo'!$H$8</f>
        <v>12</v>
      </c>
      <c r="AB6" s="236" t="s">
        <v>8</v>
      </c>
      <c r="AC6" s="31">
        <f>'Žlutá 7. - 12- Místo'!$J$8</f>
        <v>7</v>
      </c>
      <c r="AD6" s="29">
        <f>'Žlutá 7. - 12- Místo'!$J$5</f>
        <v>8</v>
      </c>
      <c r="AE6" s="256" t="s">
        <v>8</v>
      </c>
      <c r="AF6" s="31">
        <f>'Žlutá 7. - 12- Místo'!$H$5</f>
        <v>14</v>
      </c>
      <c r="AG6" s="258">
        <f t="shared" si="0"/>
        <v>3</v>
      </c>
      <c r="AH6" s="254">
        <f t="shared" si="1"/>
        <v>3</v>
      </c>
      <c r="AI6" s="93">
        <f t="shared" si="2"/>
        <v>3001.0833333333335</v>
      </c>
      <c r="AJ6" s="236">
        <f t="shared" si="3"/>
        <v>52</v>
      </c>
      <c r="AK6" s="236" t="s">
        <v>8</v>
      </c>
      <c r="AL6" s="236">
        <f t="shared" si="4"/>
        <v>48</v>
      </c>
      <c r="AM6" s="243">
        <f t="shared" si="5"/>
        <v>1.0833333333333333</v>
      </c>
    </row>
    <row r="7" spans="1:39" ht="20.100000000000001" customHeight="1" thickBot="1" x14ac:dyDescent="0.3">
      <c r="A7" s="235" t="s">
        <v>5</v>
      </c>
      <c r="B7" s="61" t="s">
        <v>20</v>
      </c>
      <c r="C7" s="21"/>
      <c r="D7" s="21"/>
      <c r="E7" s="21"/>
      <c r="F7" s="21"/>
      <c r="G7" s="240" t="str">
        <f>$B2</f>
        <v>Kučery B</v>
      </c>
      <c r="H7" s="55">
        <v>4</v>
      </c>
      <c r="I7" s="8" t="s">
        <v>8</v>
      </c>
      <c r="J7" s="55">
        <v>12</v>
      </c>
      <c r="K7" s="241" t="str">
        <f>$B3</f>
        <v>PORG A</v>
      </c>
      <c r="M7" s="240" t="s">
        <v>4</v>
      </c>
      <c r="N7" s="252" t="str">
        <f>'Žlutá 7. - 12- Místo'!$B$6</f>
        <v>Rovniny B</v>
      </c>
      <c r="O7" s="34">
        <f>AC3</f>
        <v>5</v>
      </c>
      <c r="P7" s="35" t="s">
        <v>8</v>
      </c>
      <c r="Q7" s="36">
        <f>AA3</f>
        <v>8</v>
      </c>
      <c r="R7" s="34">
        <f>AC4</f>
        <v>4</v>
      </c>
      <c r="S7" s="35" t="s">
        <v>8</v>
      </c>
      <c r="T7" s="36">
        <f>AA4</f>
        <v>14</v>
      </c>
      <c r="U7" s="34">
        <f>AC5</f>
        <v>11</v>
      </c>
      <c r="V7" s="35" t="s">
        <v>8</v>
      </c>
      <c r="W7" s="36">
        <f>AA5</f>
        <v>10</v>
      </c>
      <c r="X7" s="34">
        <f>AC6</f>
        <v>7</v>
      </c>
      <c r="Y7" s="24" t="s">
        <v>8</v>
      </c>
      <c r="Z7" s="36">
        <f>AA6</f>
        <v>12</v>
      </c>
      <c r="AA7" s="288"/>
      <c r="AB7" s="289"/>
      <c r="AC7" s="290"/>
      <c r="AD7" s="29">
        <f>'Žlutá 7. - 12- Místo'!$J$11</f>
        <v>8</v>
      </c>
      <c r="AE7" s="236" t="s">
        <v>8</v>
      </c>
      <c r="AF7" s="31">
        <f>'Žlutá 7. - 12- Místo'!$H$11</f>
        <v>13</v>
      </c>
      <c r="AG7" s="258">
        <f t="shared" si="0"/>
        <v>1</v>
      </c>
      <c r="AH7" s="254">
        <f t="shared" si="1"/>
        <v>5</v>
      </c>
      <c r="AI7" s="93">
        <f t="shared" si="2"/>
        <v>1000.6140350877193</v>
      </c>
      <c r="AJ7" s="236">
        <f t="shared" si="3"/>
        <v>35</v>
      </c>
      <c r="AK7" s="236" t="s">
        <v>8</v>
      </c>
      <c r="AL7" s="236">
        <f t="shared" si="4"/>
        <v>57</v>
      </c>
      <c r="AM7" s="243">
        <f t="shared" si="5"/>
        <v>0.61403508771929827</v>
      </c>
    </row>
    <row r="8" spans="1:39" ht="20.100000000000001" customHeight="1" thickBot="1" x14ac:dyDescent="0.25">
      <c r="B8" s="21"/>
      <c r="C8" s="21"/>
      <c r="D8" s="21"/>
      <c r="E8" s="21"/>
      <c r="F8" s="21"/>
      <c r="G8" s="113" t="str">
        <f>$B5</f>
        <v>Vratimov A</v>
      </c>
      <c r="H8" s="55">
        <v>12</v>
      </c>
      <c r="I8" s="55" t="s">
        <v>8</v>
      </c>
      <c r="J8" s="55">
        <v>7</v>
      </c>
      <c r="K8" s="105" t="str">
        <f>$B6</f>
        <v>Rovniny B</v>
      </c>
      <c r="M8" s="235" t="s">
        <v>5</v>
      </c>
      <c r="N8" s="248" t="str">
        <f>'Žlutá 7. - 12- Místo'!$B$7</f>
        <v>Kučery A</v>
      </c>
      <c r="O8" s="39">
        <f>AF3</f>
        <v>9</v>
      </c>
      <c r="P8" s="40" t="s">
        <v>8</v>
      </c>
      <c r="Q8" s="41">
        <f>AD3</f>
        <v>8</v>
      </c>
      <c r="R8" s="39">
        <f>AF4</f>
        <v>7</v>
      </c>
      <c r="S8" s="40" t="s">
        <v>8</v>
      </c>
      <c r="T8" s="41">
        <f>AD4</f>
        <v>12</v>
      </c>
      <c r="U8" s="39">
        <f>AF5</f>
        <v>21</v>
      </c>
      <c r="V8" s="40" t="s">
        <v>8</v>
      </c>
      <c r="W8" s="41">
        <f>AD5</f>
        <v>0</v>
      </c>
      <c r="X8" s="39">
        <f>AF6</f>
        <v>14</v>
      </c>
      <c r="Y8" s="40" t="s">
        <v>8</v>
      </c>
      <c r="Z8" s="41">
        <f>AD6</f>
        <v>8</v>
      </c>
      <c r="AA8" s="39">
        <f>AF7</f>
        <v>13</v>
      </c>
      <c r="AB8" s="42" t="s">
        <v>8</v>
      </c>
      <c r="AC8" s="41">
        <f>AD7</f>
        <v>8</v>
      </c>
      <c r="AD8" s="278"/>
      <c r="AE8" s="279"/>
      <c r="AF8" s="280"/>
      <c r="AG8" s="261">
        <f t="shared" si="0"/>
        <v>4</v>
      </c>
      <c r="AH8" s="255">
        <f t="shared" si="1"/>
        <v>2</v>
      </c>
      <c r="AI8" s="93">
        <f t="shared" si="2"/>
        <v>4001.7777777777778</v>
      </c>
      <c r="AJ8" s="259">
        <f t="shared" si="3"/>
        <v>64</v>
      </c>
      <c r="AK8" s="259" t="s">
        <v>8</v>
      </c>
      <c r="AL8" s="259">
        <f t="shared" si="4"/>
        <v>36</v>
      </c>
      <c r="AM8" s="260">
        <f t="shared" si="5"/>
        <v>1.7777777777777777</v>
      </c>
    </row>
    <row r="9" spans="1:39" ht="20.100000000000001" customHeight="1" x14ac:dyDescent="0.2">
      <c r="B9" s="21"/>
      <c r="C9" s="21"/>
      <c r="D9" s="21"/>
      <c r="E9" s="21"/>
      <c r="F9" s="21"/>
      <c r="G9" s="113" t="str">
        <f>$B3</f>
        <v>PORG A</v>
      </c>
      <c r="H9" s="55">
        <v>12</v>
      </c>
      <c r="I9" s="55" t="s">
        <v>8</v>
      </c>
      <c r="J9" s="55">
        <v>7</v>
      </c>
      <c r="K9" s="105" t="str">
        <f>$B7</f>
        <v>Kučery A</v>
      </c>
    </row>
    <row r="10" spans="1:39" ht="20.100000000000001" customHeight="1" x14ac:dyDescent="0.2">
      <c r="B10" s="21"/>
      <c r="C10" s="21"/>
      <c r="D10" s="21"/>
      <c r="E10" s="21"/>
      <c r="F10" s="21"/>
      <c r="G10" s="113" t="str">
        <f>$B4</f>
        <v>Rovniny A</v>
      </c>
      <c r="H10" s="55">
        <v>9</v>
      </c>
      <c r="I10" s="55" t="s">
        <v>8</v>
      </c>
      <c r="J10" s="55">
        <v>5</v>
      </c>
      <c r="K10" s="105" t="str">
        <f>$B2</f>
        <v>Kučery B</v>
      </c>
    </row>
    <row r="11" spans="1:39" ht="20.100000000000001" customHeight="1" x14ac:dyDescent="0.2">
      <c r="B11" s="21"/>
      <c r="C11" s="21"/>
      <c r="D11" s="21"/>
      <c r="E11" s="21"/>
      <c r="F11" s="21"/>
      <c r="G11" s="240" t="str">
        <f>$B7</f>
        <v>Kučery A</v>
      </c>
      <c r="H11" s="55">
        <v>13</v>
      </c>
      <c r="I11" s="8" t="s">
        <v>8</v>
      </c>
      <c r="J11" s="55">
        <v>8</v>
      </c>
      <c r="K11" s="241" t="str">
        <f>$B6</f>
        <v>Rovniny B</v>
      </c>
    </row>
    <row r="12" spans="1:39" ht="20.100000000000001" customHeight="1" x14ac:dyDescent="0.2">
      <c r="B12" s="21"/>
      <c r="C12" s="21"/>
      <c r="D12" s="21"/>
      <c r="E12" s="21"/>
      <c r="F12" s="21"/>
      <c r="G12" s="240" t="str">
        <f>$B2</f>
        <v>Kučery B</v>
      </c>
      <c r="H12" s="55">
        <v>6</v>
      </c>
      <c r="I12" s="8" t="s">
        <v>8</v>
      </c>
      <c r="J12" s="55">
        <v>7</v>
      </c>
      <c r="K12" s="241" t="str">
        <f>$B5</f>
        <v>Vratimov A</v>
      </c>
    </row>
    <row r="13" spans="1:39" ht="20.100000000000001" customHeight="1" x14ac:dyDescent="0.2">
      <c r="B13" s="21"/>
      <c r="C13" s="21"/>
      <c r="D13" s="21"/>
      <c r="E13" s="21"/>
      <c r="F13" s="21"/>
      <c r="G13" s="240" t="str">
        <f>$B3</f>
        <v>PORG A</v>
      </c>
      <c r="H13" s="55">
        <v>20</v>
      </c>
      <c r="I13" s="8" t="s">
        <v>8</v>
      </c>
      <c r="J13" s="55">
        <v>4</v>
      </c>
      <c r="K13" s="241" t="str">
        <f>$B4</f>
        <v>Rovniny A</v>
      </c>
    </row>
    <row r="14" spans="1:39" ht="20.100000000000001" customHeight="1" x14ac:dyDescent="0.2">
      <c r="B14" s="21"/>
      <c r="C14" s="21"/>
      <c r="D14" s="21"/>
      <c r="E14" s="21"/>
      <c r="F14" s="21"/>
      <c r="G14" s="113" t="str">
        <f>$B6</f>
        <v>Rovniny B</v>
      </c>
      <c r="H14" s="55">
        <v>5</v>
      </c>
      <c r="I14" s="55" t="s">
        <v>8</v>
      </c>
      <c r="J14" s="55">
        <v>8</v>
      </c>
      <c r="K14" s="105" t="str">
        <f>$B2</f>
        <v>Kučery B</v>
      </c>
    </row>
    <row r="15" spans="1:39" ht="20.100000000000001" customHeight="1" x14ac:dyDescent="0.2">
      <c r="B15" s="21"/>
      <c r="C15" s="21"/>
      <c r="D15" s="21"/>
      <c r="E15" s="21"/>
      <c r="F15" s="21"/>
      <c r="G15" s="113" t="str">
        <f>$B5</f>
        <v>Vratimov A</v>
      </c>
      <c r="H15" s="55">
        <v>7</v>
      </c>
      <c r="I15" s="55" t="s">
        <v>8</v>
      </c>
      <c r="J15" s="55">
        <v>12</v>
      </c>
      <c r="K15" s="105" t="str">
        <f>$B3</f>
        <v>PORG A</v>
      </c>
    </row>
    <row r="16" spans="1:39" ht="20.100000000000001" customHeight="1" thickBot="1" x14ac:dyDescent="0.25">
      <c r="B16" s="21"/>
      <c r="C16" s="21"/>
      <c r="D16" s="21"/>
      <c r="E16" s="21"/>
      <c r="F16" s="21"/>
      <c r="G16" s="109" t="str">
        <f>$B4</f>
        <v>Rovniny A</v>
      </c>
      <c r="H16" s="64">
        <v>0</v>
      </c>
      <c r="I16" s="64" t="s">
        <v>8</v>
      </c>
      <c r="J16" s="110">
        <v>21</v>
      </c>
      <c r="K16" s="111" t="str">
        <f>$B7</f>
        <v>Kučery A</v>
      </c>
    </row>
  </sheetData>
  <mergeCells count="24">
    <mergeCell ref="O3:Q3"/>
    <mergeCell ref="R4:T4"/>
    <mergeCell ref="U5:W5"/>
    <mergeCell ref="X6:Z6"/>
    <mergeCell ref="AA7:AC7"/>
    <mergeCell ref="AD8:AF8"/>
    <mergeCell ref="AA1:AC1"/>
    <mergeCell ref="AD1:AF1"/>
    <mergeCell ref="AG1:AG2"/>
    <mergeCell ref="AH1:AH2"/>
    <mergeCell ref="AI1:AI2"/>
    <mergeCell ref="AJ1:AM2"/>
    <mergeCell ref="AA2:AC2"/>
    <mergeCell ref="AD2:AF2"/>
    <mergeCell ref="A1:K1"/>
    <mergeCell ref="M1:N2"/>
    <mergeCell ref="O1:Q1"/>
    <mergeCell ref="R1:T1"/>
    <mergeCell ref="U1:W1"/>
    <mergeCell ref="X1:Z1"/>
    <mergeCell ref="O2:Q2"/>
    <mergeCell ref="R2:T2"/>
    <mergeCell ref="U2:W2"/>
    <mergeCell ref="X2:Z2"/>
  </mergeCells>
  <printOptions horizontalCentered="1"/>
  <pageMargins left="0.54" right="0.48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zoomScale="90" zoomScaleNormal="90" workbookViewId="0">
      <selection activeCell="K23" sqref="K23"/>
    </sheetView>
  </sheetViews>
  <sheetFormatPr defaultColWidth="8.85546875" defaultRowHeight="16.5" x14ac:dyDescent="0.25"/>
  <cols>
    <col min="1" max="1" width="5.7109375" style="2" customWidth="1"/>
    <col min="2" max="2" width="30.7109375" style="2" customWidth="1"/>
    <col min="3" max="5" width="0.42578125" style="167" customWidth="1"/>
    <col min="6" max="6" width="5.7109375" style="167" customWidth="1"/>
    <col min="7" max="7" width="30.7109375" style="2" customWidth="1"/>
    <col min="8" max="8" width="5.7109375" style="2" customWidth="1"/>
    <col min="9" max="9" width="4.42578125" style="2" customWidth="1"/>
    <col min="10" max="10" width="5.7109375" style="2" customWidth="1"/>
    <col min="11" max="11" width="30.7109375" style="2" customWidth="1"/>
    <col min="12" max="12" width="4.42578125" style="2" customWidth="1"/>
    <col min="13" max="13" width="5.140625" style="2" customWidth="1"/>
    <col min="14" max="14" width="15.28515625" style="2" customWidth="1"/>
    <col min="15" max="15" width="5" style="2" customWidth="1"/>
    <col min="16" max="31" width="4.42578125" style="2" customWidth="1"/>
    <col min="32" max="32" width="5" style="2" customWidth="1"/>
    <col min="33" max="34" width="4.42578125" style="2" customWidth="1"/>
    <col min="35" max="35" width="5" style="2" customWidth="1"/>
    <col min="36" max="36" width="9.140625" style="2"/>
    <col min="37" max="37" width="7.85546875" style="2" customWidth="1"/>
    <col min="38" max="38" width="9.140625" style="2" hidden="1" customWidth="1"/>
    <col min="39" max="39" width="6.28515625" style="2" customWidth="1"/>
    <col min="40" max="40" width="2" style="2" customWidth="1"/>
    <col min="41" max="41" width="6.140625" style="2" customWidth="1"/>
    <col min="42" max="42" width="11.7109375" style="46" customWidth="1"/>
    <col min="43" max="251" width="9.140625" style="2"/>
    <col min="252" max="252" width="5.140625" style="2" customWidth="1"/>
    <col min="253" max="253" width="15.28515625" style="2" customWidth="1"/>
    <col min="254" max="254" width="5" style="2" customWidth="1"/>
    <col min="255" max="270" width="4.42578125" style="2" customWidth="1"/>
    <col min="271" max="271" width="6.42578125" style="2" customWidth="1"/>
    <col min="272" max="277" width="4.42578125" style="2" customWidth="1"/>
    <col min="278" max="279" width="9.140625" style="2"/>
    <col min="280" max="280" width="6.28515625" style="2" customWidth="1"/>
    <col min="281" max="281" width="2" style="2" customWidth="1"/>
    <col min="282" max="282" width="6.140625" style="2" customWidth="1"/>
    <col min="283" max="507" width="9.140625" style="2"/>
    <col min="508" max="508" width="5.140625" style="2" customWidth="1"/>
    <col min="509" max="509" width="15.28515625" style="2" customWidth="1"/>
    <col min="510" max="510" width="5" style="2" customWidth="1"/>
    <col min="511" max="526" width="4.42578125" style="2" customWidth="1"/>
    <col min="527" max="527" width="6.42578125" style="2" customWidth="1"/>
    <col min="528" max="533" width="4.42578125" style="2" customWidth="1"/>
    <col min="534" max="535" width="9.140625" style="2"/>
    <col min="536" max="536" width="6.28515625" style="2" customWidth="1"/>
    <col min="537" max="537" width="2" style="2" customWidth="1"/>
    <col min="538" max="538" width="6.140625" style="2" customWidth="1"/>
    <col min="539" max="763" width="9.140625" style="2"/>
    <col min="764" max="764" width="5.140625" style="2" customWidth="1"/>
    <col min="765" max="765" width="15.28515625" style="2" customWidth="1"/>
    <col min="766" max="766" width="5" style="2" customWidth="1"/>
    <col min="767" max="782" width="4.42578125" style="2" customWidth="1"/>
    <col min="783" max="783" width="6.42578125" style="2" customWidth="1"/>
    <col min="784" max="789" width="4.42578125" style="2" customWidth="1"/>
    <col min="790" max="791" width="9.140625" style="2"/>
    <col min="792" max="792" width="6.28515625" style="2" customWidth="1"/>
    <col min="793" max="793" width="2" style="2" customWidth="1"/>
    <col min="794" max="794" width="6.140625" style="2" customWidth="1"/>
    <col min="795" max="1019" width="9.140625" style="2"/>
    <col min="1020" max="1020" width="5.140625" style="2" customWidth="1"/>
    <col min="1021" max="1021" width="15.28515625" style="2" customWidth="1"/>
    <col min="1022" max="1022" width="5" style="2" customWidth="1"/>
    <col min="1023" max="1038" width="4.42578125" style="2" customWidth="1"/>
    <col min="1039" max="1039" width="6.42578125" style="2" customWidth="1"/>
    <col min="1040" max="1045" width="4.42578125" style="2" customWidth="1"/>
    <col min="1046" max="1047" width="9.140625" style="2"/>
    <col min="1048" max="1048" width="6.28515625" style="2" customWidth="1"/>
    <col min="1049" max="1049" width="2" style="2" customWidth="1"/>
    <col min="1050" max="1050" width="6.140625" style="2" customWidth="1"/>
    <col min="1051" max="1275" width="9.140625" style="2"/>
    <col min="1276" max="1276" width="5.140625" style="2" customWidth="1"/>
    <col min="1277" max="1277" width="15.28515625" style="2" customWidth="1"/>
    <col min="1278" max="1278" width="5" style="2" customWidth="1"/>
    <col min="1279" max="1294" width="4.42578125" style="2" customWidth="1"/>
    <col min="1295" max="1295" width="6.42578125" style="2" customWidth="1"/>
    <col min="1296" max="1301" width="4.42578125" style="2" customWidth="1"/>
    <col min="1302" max="1303" width="9.140625" style="2"/>
    <col min="1304" max="1304" width="6.28515625" style="2" customWidth="1"/>
    <col min="1305" max="1305" width="2" style="2" customWidth="1"/>
    <col min="1306" max="1306" width="6.140625" style="2" customWidth="1"/>
    <col min="1307" max="1531" width="9.140625" style="2"/>
    <col min="1532" max="1532" width="5.140625" style="2" customWidth="1"/>
    <col min="1533" max="1533" width="15.28515625" style="2" customWidth="1"/>
    <col min="1534" max="1534" width="5" style="2" customWidth="1"/>
    <col min="1535" max="1550" width="4.42578125" style="2" customWidth="1"/>
    <col min="1551" max="1551" width="6.42578125" style="2" customWidth="1"/>
    <col min="1552" max="1557" width="4.42578125" style="2" customWidth="1"/>
    <col min="1558" max="1559" width="9.140625" style="2"/>
    <col min="1560" max="1560" width="6.28515625" style="2" customWidth="1"/>
    <col min="1561" max="1561" width="2" style="2" customWidth="1"/>
    <col min="1562" max="1562" width="6.140625" style="2" customWidth="1"/>
    <col min="1563" max="1787" width="9.140625" style="2"/>
    <col min="1788" max="1788" width="5.140625" style="2" customWidth="1"/>
    <col min="1789" max="1789" width="15.28515625" style="2" customWidth="1"/>
    <col min="1790" max="1790" width="5" style="2" customWidth="1"/>
    <col min="1791" max="1806" width="4.42578125" style="2" customWidth="1"/>
    <col min="1807" max="1807" width="6.42578125" style="2" customWidth="1"/>
    <col min="1808" max="1813" width="4.42578125" style="2" customWidth="1"/>
    <col min="1814" max="1815" width="9.140625" style="2"/>
    <col min="1816" max="1816" width="6.28515625" style="2" customWidth="1"/>
    <col min="1817" max="1817" width="2" style="2" customWidth="1"/>
    <col min="1818" max="1818" width="6.140625" style="2" customWidth="1"/>
    <col min="1819" max="2043" width="9.140625" style="2"/>
    <col min="2044" max="2044" width="5.140625" style="2" customWidth="1"/>
    <col min="2045" max="2045" width="15.28515625" style="2" customWidth="1"/>
    <col min="2046" max="2046" width="5" style="2" customWidth="1"/>
    <col min="2047" max="2062" width="4.42578125" style="2" customWidth="1"/>
    <col min="2063" max="2063" width="6.42578125" style="2" customWidth="1"/>
    <col min="2064" max="2069" width="4.42578125" style="2" customWidth="1"/>
    <col min="2070" max="2071" width="9.140625" style="2"/>
    <col min="2072" max="2072" width="6.28515625" style="2" customWidth="1"/>
    <col min="2073" max="2073" width="2" style="2" customWidth="1"/>
    <col min="2074" max="2074" width="6.140625" style="2" customWidth="1"/>
    <col min="2075" max="2299" width="9.140625" style="2"/>
    <col min="2300" max="2300" width="5.140625" style="2" customWidth="1"/>
    <col min="2301" max="2301" width="15.28515625" style="2" customWidth="1"/>
    <col min="2302" max="2302" width="5" style="2" customWidth="1"/>
    <col min="2303" max="2318" width="4.42578125" style="2" customWidth="1"/>
    <col min="2319" max="2319" width="6.42578125" style="2" customWidth="1"/>
    <col min="2320" max="2325" width="4.42578125" style="2" customWidth="1"/>
    <col min="2326" max="2327" width="9.140625" style="2"/>
    <col min="2328" max="2328" width="6.28515625" style="2" customWidth="1"/>
    <col min="2329" max="2329" width="2" style="2" customWidth="1"/>
    <col min="2330" max="2330" width="6.140625" style="2" customWidth="1"/>
    <col min="2331" max="2555" width="9.140625" style="2"/>
    <col min="2556" max="2556" width="5.140625" style="2" customWidth="1"/>
    <col min="2557" max="2557" width="15.28515625" style="2" customWidth="1"/>
    <col min="2558" max="2558" width="5" style="2" customWidth="1"/>
    <col min="2559" max="2574" width="4.42578125" style="2" customWidth="1"/>
    <col min="2575" max="2575" width="6.42578125" style="2" customWidth="1"/>
    <col min="2576" max="2581" width="4.42578125" style="2" customWidth="1"/>
    <col min="2582" max="2583" width="9.140625" style="2"/>
    <col min="2584" max="2584" width="6.28515625" style="2" customWidth="1"/>
    <col min="2585" max="2585" width="2" style="2" customWidth="1"/>
    <col min="2586" max="2586" width="6.140625" style="2" customWidth="1"/>
    <col min="2587" max="2811" width="9.140625" style="2"/>
    <col min="2812" max="2812" width="5.140625" style="2" customWidth="1"/>
    <col min="2813" max="2813" width="15.28515625" style="2" customWidth="1"/>
    <col min="2814" max="2814" width="5" style="2" customWidth="1"/>
    <col min="2815" max="2830" width="4.42578125" style="2" customWidth="1"/>
    <col min="2831" max="2831" width="6.42578125" style="2" customWidth="1"/>
    <col min="2832" max="2837" width="4.42578125" style="2" customWidth="1"/>
    <col min="2838" max="2839" width="9.140625" style="2"/>
    <col min="2840" max="2840" width="6.28515625" style="2" customWidth="1"/>
    <col min="2841" max="2841" width="2" style="2" customWidth="1"/>
    <col min="2842" max="2842" width="6.140625" style="2" customWidth="1"/>
    <col min="2843" max="3067" width="9.140625" style="2"/>
    <col min="3068" max="3068" width="5.140625" style="2" customWidth="1"/>
    <col min="3069" max="3069" width="15.28515625" style="2" customWidth="1"/>
    <col min="3070" max="3070" width="5" style="2" customWidth="1"/>
    <col min="3071" max="3086" width="4.42578125" style="2" customWidth="1"/>
    <col min="3087" max="3087" width="6.42578125" style="2" customWidth="1"/>
    <col min="3088" max="3093" width="4.42578125" style="2" customWidth="1"/>
    <col min="3094" max="3095" width="9.140625" style="2"/>
    <col min="3096" max="3096" width="6.28515625" style="2" customWidth="1"/>
    <col min="3097" max="3097" width="2" style="2" customWidth="1"/>
    <col min="3098" max="3098" width="6.140625" style="2" customWidth="1"/>
    <col min="3099" max="3323" width="9.140625" style="2"/>
    <col min="3324" max="3324" width="5.140625" style="2" customWidth="1"/>
    <col min="3325" max="3325" width="15.28515625" style="2" customWidth="1"/>
    <col min="3326" max="3326" width="5" style="2" customWidth="1"/>
    <col min="3327" max="3342" width="4.42578125" style="2" customWidth="1"/>
    <col min="3343" max="3343" width="6.42578125" style="2" customWidth="1"/>
    <col min="3344" max="3349" width="4.42578125" style="2" customWidth="1"/>
    <col min="3350" max="3351" width="9.140625" style="2"/>
    <col min="3352" max="3352" width="6.28515625" style="2" customWidth="1"/>
    <col min="3353" max="3353" width="2" style="2" customWidth="1"/>
    <col min="3354" max="3354" width="6.140625" style="2" customWidth="1"/>
    <col min="3355" max="3579" width="9.140625" style="2"/>
    <col min="3580" max="3580" width="5.140625" style="2" customWidth="1"/>
    <col min="3581" max="3581" width="15.28515625" style="2" customWidth="1"/>
    <col min="3582" max="3582" width="5" style="2" customWidth="1"/>
    <col min="3583" max="3598" width="4.42578125" style="2" customWidth="1"/>
    <col min="3599" max="3599" width="6.42578125" style="2" customWidth="1"/>
    <col min="3600" max="3605" width="4.42578125" style="2" customWidth="1"/>
    <col min="3606" max="3607" width="9.140625" style="2"/>
    <col min="3608" max="3608" width="6.28515625" style="2" customWidth="1"/>
    <col min="3609" max="3609" width="2" style="2" customWidth="1"/>
    <col min="3610" max="3610" width="6.140625" style="2" customWidth="1"/>
    <col min="3611" max="3835" width="9.140625" style="2"/>
    <col min="3836" max="3836" width="5.140625" style="2" customWidth="1"/>
    <col min="3837" max="3837" width="15.28515625" style="2" customWidth="1"/>
    <col min="3838" max="3838" width="5" style="2" customWidth="1"/>
    <col min="3839" max="3854" width="4.42578125" style="2" customWidth="1"/>
    <col min="3855" max="3855" width="6.42578125" style="2" customWidth="1"/>
    <col min="3856" max="3861" width="4.42578125" style="2" customWidth="1"/>
    <col min="3862" max="3863" width="9.140625" style="2"/>
    <col min="3864" max="3864" width="6.28515625" style="2" customWidth="1"/>
    <col min="3865" max="3865" width="2" style="2" customWidth="1"/>
    <col min="3866" max="3866" width="6.140625" style="2" customWidth="1"/>
    <col min="3867" max="4091" width="9.140625" style="2"/>
    <col min="4092" max="4092" width="5.140625" style="2" customWidth="1"/>
    <col min="4093" max="4093" width="15.28515625" style="2" customWidth="1"/>
    <col min="4094" max="4094" width="5" style="2" customWidth="1"/>
    <col min="4095" max="4110" width="4.42578125" style="2" customWidth="1"/>
    <col min="4111" max="4111" width="6.42578125" style="2" customWidth="1"/>
    <col min="4112" max="4117" width="4.42578125" style="2" customWidth="1"/>
    <col min="4118" max="4119" width="9.140625" style="2"/>
    <col min="4120" max="4120" width="6.28515625" style="2" customWidth="1"/>
    <col min="4121" max="4121" width="2" style="2" customWidth="1"/>
    <col min="4122" max="4122" width="6.140625" style="2" customWidth="1"/>
    <col min="4123" max="4347" width="9.140625" style="2"/>
    <col min="4348" max="4348" width="5.140625" style="2" customWidth="1"/>
    <col min="4349" max="4349" width="15.28515625" style="2" customWidth="1"/>
    <col min="4350" max="4350" width="5" style="2" customWidth="1"/>
    <col min="4351" max="4366" width="4.42578125" style="2" customWidth="1"/>
    <col min="4367" max="4367" width="6.42578125" style="2" customWidth="1"/>
    <col min="4368" max="4373" width="4.42578125" style="2" customWidth="1"/>
    <col min="4374" max="4375" width="9.140625" style="2"/>
    <col min="4376" max="4376" width="6.28515625" style="2" customWidth="1"/>
    <col min="4377" max="4377" width="2" style="2" customWidth="1"/>
    <col min="4378" max="4378" width="6.140625" style="2" customWidth="1"/>
    <col min="4379" max="4603" width="9.140625" style="2"/>
    <col min="4604" max="4604" width="5.140625" style="2" customWidth="1"/>
    <col min="4605" max="4605" width="15.28515625" style="2" customWidth="1"/>
    <col min="4606" max="4606" width="5" style="2" customWidth="1"/>
    <col min="4607" max="4622" width="4.42578125" style="2" customWidth="1"/>
    <col min="4623" max="4623" width="6.42578125" style="2" customWidth="1"/>
    <col min="4624" max="4629" width="4.42578125" style="2" customWidth="1"/>
    <col min="4630" max="4631" width="9.140625" style="2"/>
    <col min="4632" max="4632" width="6.28515625" style="2" customWidth="1"/>
    <col min="4633" max="4633" width="2" style="2" customWidth="1"/>
    <col min="4634" max="4634" width="6.140625" style="2" customWidth="1"/>
    <col min="4635" max="4859" width="9.140625" style="2"/>
    <col min="4860" max="4860" width="5.140625" style="2" customWidth="1"/>
    <col min="4861" max="4861" width="15.28515625" style="2" customWidth="1"/>
    <col min="4862" max="4862" width="5" style="2" customWidth="1"/>
    <col min="4863" max="4878" width="4.42578125" style="2" customWidth="1"/>
    <col min="4879" max="4879" width="6.42578125" style="2" customWidth="1"/>
    <col min="4880" max="4885" width="4.42578125" style="2" customWidth="1"/>
    <col min="4886" max="4887" width="9.140625" style="2"/>
    <col min="4888" max="4888" width="6.28515625" style="2" customWidth="1"/>
    <col min="4889" max="4889" width="2" style="2" customWidth="1"/>
    <col min="4890" max="4890" width="6.140625" style="2" customWidth="1"/>
    <col min="4891" max="5115" width="9.140625" style="2"/>
    <col min="5116" max="5116" width="5.140625" style="2" customWidth="1"/>
    <col min="5117" max="5117" width="15.28515625" style="2" customWidth="1"/>
    <col min="5118" max="5118" width="5" style="2" customWidth="1"/>
    <col min="5119" max="5134" width="4.42578125" style="2" customWidth="1"/>
    <col min="5135" max="5135" width="6.42578125" style="2" customWidth="1"/>
    <col min="5136" max="5141" width="4.42578125" style="2" customWidth="1"/>
    <col min="5142" max="5143" width="9.140625" style="2"/>
    <col min="5144" max="5144" width="6.28515625" style="2" customWidth="1"/>
    <col min="5145" max="5145" width="2" style="2" customWidth="1"/>
    <col min="5146" max="5146" width="6.140625" style="2" customWidth="1"/>
    <col min="5147" max="5371" width="9.140625" style="2"/>
    <col min="5372" max="5372" width="5.140625" style="2" customWidth="1"/>
    <col min="5373" max="5373" width="15.28515625" style="2" customWidth="1"/>
    <col min="5374" max="5374" width="5" style="2" customWidth="1"/>
    <col min="5375" max="5390" width="4.42578125" style="2" customWidth="1"/>
    <col min="5391" max="5391" width="6.42578125" style="2" customWidth="1"/>
    <col min="5392" max="5397" width="4.42578125" style="2" customWidth="1"/>
    <col min="5398" max="5399" width="9.140625" style="2"/>
    <col min="5400" max="5400" width="6.28515625" style="2" customWidth="1"/>
    <col min="5401" max="5401" width="2" style="2" customWidth="1"/>
    <col min="5402" max="5402" width="6.140625" style="2" customWidth="1"/>
    <col min="5403" max="5627" width="9.140625" style="2"/>
    <col min="5628" max="5628" width="5.140625" style="2" customWidth="1"/>
    <col min="5629" max="5629" width="15.28515625" style="2" customWidth="1"/>
    <col min="5630" max="5630" width="5" style="2" customWidth="1"/>
    <col min="5631" max="5646" width="4.42578125" style="2" customWidth="1"/>
    <col min="5647" max="5647" width="6.42578125" style="2" customWidth="1"/>
    <col min="5648" max="5653" width="4.42578125" style="2" customWidth="1"/>
    <col min="5654" max="5655" width="9.140625" style="2"/>
    <col min="5656" max="5656" width="6.28515625" style="2" customWidth="1"/>
    <col min="5657" max="5657" width="2" style="2" customWidth="1"/>
    <col min="5658" max="5658" width="6.140625" style="2" customWidth="1"/>
    <col min="5659" max="5883" width="9.140625" style="2"/>
    <col min="5884" max="5884" width="5.140625" style="2" customWidth="1"/>
    <col min="5885" max="5885" width="15.28515625" style="2" customWidth="1"/>
    <col min="5886" max="5886" width="5" style="2" customWidth="1"/>
    <col min="5887" max="5902" width="4.42578125" style="2" customWidth="1"/>
    <col min="5903" max="5903" width="6.42578125" style="2" customWidth="1"/>
    <col min="5904" max="5909" width="4.42578125" style="2" customWidth="1"/>
    <col min="5910" max="5911" width="9.140625" style="2"/>
    <col min="5912" max="5912" width="6.28515625" style="2" customWidth="1"/>
    <col min="5913" max="5913" width="2" style="2" customWidth="1"/>
    <col min="5914" max="5914" width="6.140625" style="2" customWidth="1"/>
    <col min="5915" max="6139" width="9.140625" style="2"/>
    <col min="6140" max="6140" width="5.140625" style="2" customWidth="1"/>
    <col min="6141" max="6141" width="15.28515625" style="2" customWidth="1"/>
    <col min="6142" max="6142" width="5" style="2" customWidth="1"/>
    <col min="6143" max="6158" width="4.42578125" style="2" customWidth="1"/>
    <col min="6159" max="6159" width="6.42578125" style="2" customWidth="1"/>
    <col min="6160" max="6165" width="4.42578125" style="2" customWidth="1"/>
    <col min="6166" max="6167" width="9.140625" style="2"/>
    <col min="6168" max="6168" width="6.28515625" style="2" customWidth="1"/>
    <col min="6169" max="6169" width="2" style="2" customWidth="1"/>
    <col min="6170" max="6170" width="6.140625" style="2" customWidth="1"/>
    <col min="6171" max="6395" width="9.140625" style="2"/>
    <col min="6396" max="6396" width="5.140625" style="2" customWidth="1"/>
    <col min="6397" max="6397" width="15.28515625" style="2" customWidth="1"/>
    <col min="6398" max="6398" width="5" style="2" customWidth="1"/>
    <col min="6399" max="6414" width="4.42578125" style="2" customWidth="1"/>
    <col min="6415" max="6415" width="6.42578125" style="2" customWidth="1"/>
    <col min="6416" max="6421" width="4.42578125" style="2" customWidth="1"/>
    <col min="6422" max="6423" width="9.140625" style="2"/>
    <col min="6424" max="6424" width="6.28515625" style="2" customWidth="1"/>
    <col min="6425" max="6425" width="2" style="2" customWidth="1"/>
    <col min="6426" max="6426" width="6.140625" style="2" customWidth="1"/>
    <col min="6427" max="6651" width="9.140625" style="2"/>
    <col min="6652" max="6652" width="5.140625" style="2" customWidth="1"/>
    <col min="6653" max="6653" width="15.28515625" style="2" customWidth="1"/>
    <col min="6654" max="6654" width="5" style="2" customWidth="1"/>
    <col min="6655" max="6670" width="4.42578125" style="2" customWidth="1"/>
    <col min="6671" max="6671" width="6.42578125" style="2" customWidth="1"/>
    <col min="6672" max="6677" width="4.42578125" style="2" customWidth="1"/>
    <col min="6678" max="6679" width="9.140625" style="2"/>
    <col min="6680" max="6680" width="6.28515625" style="2" customWidth="1"/>
    <col min="6681" max="6681" width="2" style="2" customWidth="1"/>
    <col min="6682" max="6682" width="6.140625" style="2" customWidth="1"/>
    <col min="6683" max="6907" width="9.140625" style="2"/>
    <col min="6908" max="6908" width="5.140625" style="2" customWidth="1"/>
    <col min="6909" max="6909" width="15.28515625" style="2" customWidth="1"/>
    <col min="6910" max="6910" width="5" style="2" customWidth="1"/>
    <col min="6911" max="6926" width="4.42578125" style="2" customWidth="1"/>
    <col min="6927" max="6927" width="6.42578125" style="2" customWidth="1"/>
    <col min="6928" max="6933" width="4.42578125" style="2" customWidth="1"/>
    <col min="6934" max="6935" width="9.140625" style="2"/>
    <col min="6936" max="6936" width="6.28515625" style="2" customWidth="1"/>
    <col min="6937" max="6937" width="2" style="2" customWidth="1"/>
    <col min="6938" max="6938" width="6.140625" style="2" customWidth="1"/>
    <col min="6939" max="7163" width="9.140625" style="2"/>
    <col min="7164" max="7164" width="5.140625" style="2" customWidth="1"/>
    <col min="7165" max="7165" width="15.28515625" style="2" customWidth="1"/>
    <col min="7166" max="7166" width="5" style="2" customWidth="1"/>
    <col min="7167" max="7182" width="4.42578125" style="2" customWidth="1"/>
    <col min="7183" max="7183" width="6.42578125" style="2" customWidth="1"/>
    <col min="7184" max="7189" width="4.42578125" style="2" customWidth="1"/>
    <col min="7190" max="7191" width="9.140625" style="2"/>
    <col min="7192" max="7192" width="6.28515625" style="2" customWidth="1"/>
    <col min="7193" max="7193" width="2" style="2" customWidth="1"/>
    <col min="7194" max="7194" width="6.140625" style="2" customWidth="1"/>
    <col min="7195" max="7419" width="9.140625" style="2"/>
    <col min="7420" max="7420" width="5.140625" style="2" customWidth="1"/>
    <col min="7421" max="7421" width="15.28515625" style="2" customWidth="1"/>
    <col min="7422" max="7422" width="5" style="2" customWidth="1"/>
    <col min="7423" max="7438" width="4.42578125" style="2" customWidth="1"/>
    <col min="7439" max="7439" width="6.42578125" style="2" customWidth="1"/>
    <col min="7440" max="7445" width="4.42578125" style="2" customWidth="1"/>
    <col min="7446" max="7447" width="9.140625" style="2"/>
    <col min="7448" max="7448" width="6.28515625" style="2" customWidth="1"/>
    <col min="7449" max="7449" width="2" style="2" customWidth="1"/>
    <col min="7450" max="7450" width="6.140625" style="2" customWidth="1"/>
    <col min="7451" max="7675" width="9.140625" style="2"/>
    <col min="7676" max="7676" width="5.140625" style="2" customWidth="1"/>
    <col min="7677" max="7677" width="15.28515625" style="2" customWidth="1"/>
    <col min="7678" max="7678" width="5" style="2" customWidth="1"/>
    <col min="7679" max="7694" width="4.42578125" style="2" customWidth="1"/>
    <col min="7695" max="7695" width="6.42578125" style="2" customWidth="1"/>
    <col min="7696" max="7701" width="4.42578125" style="2" customWidth="1"/>
    <col min="7702" max="7703" width="9.140625" style="2"/>
    <col min="7704" max="7704" width="6.28515625" style="2" customWidth="1"/>
    <col min="7705" max="7705" width="2" style="2" customWidth="1"/>
    <col min="7706" max="7706" width="6.140625" style="2" customWidth="1"/>
    <col min="7707" max="7931" width="9.140625" style="2"/>
    <col min="7932" max="7932" width="5.140625" style="2" customWidth="1"/>
    <col min="7933" max="7933" width="15.28515625" style="2" customWidth="1"/>
    <col min="7934" max="7934" width="5" style="2" customWidth="1"/>
    <col min="7935" max="7950" width="4.42578125" style="2" customWidth="1"/>
    <col min="7951" max="7951" width="6.42578125" style="2" customWidth="1"/>
    <col min="7952" max="7957" width="4.42578125" style="2" customWidth="1"/>
    <col min="7958" max="7959" width="9.140625" style="2"/>
    <col min="7960" max="7960" width="6.28515625" style="2" customWidth="1"/>
    <col min="7961" max="7961" width="2" style="2" customWidth="1"/>
    <col min="7962" max="7962" width="6.140625" style="2" customWidth="1"/>
    <col min="7963" max="8187" width="9.140625" style="2"/>
    <col min="8188" max="8188" width="5.140625" style="2" customWidth="1"/>
    <col min="8189" max="8189" width="15.28515625" style="2" customWidth="1"/>
    <col min="8190" max="8190" width="5" style="2" customWidth="1"/>
    <col min="8191" max="8206" width="4.42578125" style="2" customWidth="1"/>
    <col min="8207" max="8207" width="6.42578125" style="2" customWidth="1"/>
    <col min="8208" max="8213" width="4.42578125" style="2" customWidth="1"/>
    <col min="8214" max="8215" width="9.140625" style="2"/>
    <col min="8216" max="8216" width="6.28515625" style="2" customWidth="1"/>
    <col min="8217" max="8217" width="2" style="2" customWidth="1"/>
    <col min="8218" max="8218" width="6.140625" style="2" customWidth="1"/>
    <col min="8219" max="8443" width="9.140625" style="2"/>
    <col min="8444" max="8444" width="5.140625" style="2" customWidth="1"/>
    <col min="8445" max="8445" width="15.28515625" style="2" customWidth="1"/>
    <col min="8446" max="8446" width="5" style="2" customWidth="1"/>
    <col min="8447" max="8462" width="4.42578125" style="2" customWidth="1"/>
    <col min="8463" max="8463" width="6.42578125" style="2" customWidth="1"/>
    <col min="8464" max="8469" width="4.42578125" style="2" customWidth="1"/>
    <col min="8470" max="8471" width="9.140625" style="2"/>
    <col min="8472" max="8472" width="6.28515625" style="2" customWidth="1"/>
    <col min="8473" max="8473" width="2" style="2" customWidth="1"/>
    <col min="8474" max="8474" width="6.140625" style="2" customWidth="1"/>
    <col min="8475" max="8699" width="9.140625" style="2"/>
    <col min="8700" max="8700" width="5.140625" style="2" customWidth="1"/>
    <col min="8701" max="8701" width="15.28515625" style="2" customWidth="1"/>
    <col min="8702" max="8702" width="5" style="2" customWidth="1"/>
    <col min="8703" max="8718" width="4.42578125" style="2" customWidth="1"/>
    <col min="8719" max="8719" width="6.42578125" style="2" customWidth="1"/>
    <col min="8720" max="8725" width="4.42578125" style="2" customWidth="1"/>
    <col min="8726" max="8727" width="9.140625" style="2"/>
    <col min="8728" max="8728" width="6.28515625" style="2" customWidth="1"/>
    <col min="8729" max="8729" width="2" style="2" customWidth="1"/>
    <col min="8730" max="8730" width="6.140625" style="2" customWidth="1"/>
    <col min="8731" max="8955" width="9.140625" style="2"/>
    <col min="8956" max="8956" width="5.140625" style="2" customWidth="1"/>
    <col min="8957" max="8957" width="15.28515625" style="2" customWidth="1"/>
    <col min="8958" max="8958" width="5" style="2" customWidth="1"/>
    <col min="8959" max="8974" width="4.42578125" style="2" customWidth="1"/>
    <col min="8975" max="8975" width="6.42578125" style="2" customWidth="1"/>
    <col min="8976" max="8981" width="4.42578125" style="2" customWidth="1"/>
    <col min="8982" max="8983" width="9.140625" style="2"/>
    <col min="8984" max="8984" width="6.28515625" style="2" customWidth="1"/>
    <col min="8985" max="8985" width="2" style="2" customWidth="1"/>
    <col min="8986" max="8986" width="6.140625" style="2" customWidth="1"/>
    <col min="8987" max="9211" width="9.140625" style="2"/>
    <col min="9212" max="9212" width="5.140625" style="2" customWidth="1"/>
    <col min="9213" max="9213" width="15.28515625" style="2" customWidth="1"/>
    <col min="9214" max="9214" width="5" style="2" customWidth="1"/>
    <col min="9215" max="9230" width="4.42578125" style="2" customWidth="1"/>
    <col min="9231" max="9231" width="6.42578125" style="2" customWidth="1"/>
    <col min="9232" max="9237" width="4.42578125" style="2" customWidth="1"/>
    <col min="9238" max="9239" width="9.140625" style="2"/>
    <col min="9240" max="9240" width="6.28515625" style="2" customWidth="1"/>
    <col min="9241" max="9241" width="2" style="2" customWidth="1"/>
    <col min="9242" max="9242" width="6.140625" style="2" customWidth="1"/>
    <col min="9243" max="9467" width="9.140625" style="2"/>
    <col min="9468" max="9468" width="5.140625" style="2" customWidth="1"/>
    <col min="9469" max="9469" width="15.28515625" style="2" customWidth="1"/>
    <col min="9470" max="9470" width="5" style="2" customWidth="1"/>
    <col min="9471" max="9486" width="4.42578125" style="2" customWidth="1"/>
    <col min="9487" max="9487" width="6.42578125" style="2" customWidth="1"/>
    <col min="9488" max="9493" width="4.42578125" style="2" customWidth="1"/>
    <col min="9494" max="9495" width="9.140625" style="2"/>
    <col min="9496" max="9496" width="6.28515625" style="2" customWidth="1"/>
    <col min="9497" max="9497" width="2" style="2" customWidth="1"/>
    <col min="9498" max="9498" width="6.140625" style="2" customWidth="1"/>
    <col min="9499" max="9723" width="9.140625" style="2"/>
    <col min="9724" max="9724" width="5.140625" style="2" customWidth="1"/>
    <col min="9725" max="9725" width="15.28515625" style="2" customWidth="1"/>
    <col min="9726" max="9726" width="5" style="2" customWidth="1"/>
    <col min="9727" max="9742" width="4.42578125" style="2" customWidth="1"/>
    <col min="9743" max="9743" width="6.42578125" style="2" customWidth="1"/>
    <col min="9744" max="9749" width="4.42578125" style="2" customWidth="1"/>
    <col min="9750" max="9751" width="9.140625" style="2"/>
    <col min="9752" max="9752" width="6.28515625" style="2" customWidth="1"/>
    <col min="9753" max="9753" width="2" style="2" customWidth="1"/>
    <col min="9754" max="9754" width="6.140625" style="2" customWidth="1"/>
    <col min="9755" max="9979" width="9.140625" style="2"/>
    <col min="9980" max="9980" width="5.140625" style="2" customWidth="1"/>
    <col min="9981" max="9981" width="15.28515625" style="2" customWidth="1"/>
    <col min="9982" max="9982" width="5" style="2" customWidth="1"/>
    <col min="9983" max="9998" width="4.42578125" style="2" customWidth="1"/>
    <col min="9999" max="9999" width="6.42578125" style="2" customWidth="1"/>
    <col min="10000" max="10005" width="4.42578125" style="2" customWidth="1"/>
    <col min="10006" max="10007" width="9.140625" style="2"/>
    <col min="10008" max="10008" width="6.28515625" style="2" customWidth="1"/>
    <col min="10009" max="10009" width="2" style="2" customWidth="1"/>
    <col min="10010" max="10010" width="6.140625" style="2" customWidth="1"/>
    <col min="10011" max="10235" width="9.140625" style="2"/>
    <col min="10236" max="10236" width="5.140625" style="2" customWidth="1"/>
    <col min="10237" max="10237" width="15.28515625" style="2" customWidth="1"/>
    <col min="10238" max="10238" width="5" style="2" customWidth="1"/>
    <col min="10239" max="10254" width="4.42578125" style="2" customWidth="1"/>
    <col min="10255" max="10255" width="6.42578125" style="2" customWidth="1"/>
    <col min="10256" max="10261" width="4.42578125" style="2" customWidth="1"/>
    <col min="10262" max="10263" width="9.140625" style="2"/>
    <col min="10264" max="10264" width="6.28515625" style="2" customWidth="1"/>
    <col min="10265" max="10265" width="2" style="2" customWidth="1"/>
    <col min="10266" max="10266" width="6.140625" style="2" customWidth="1"/>
    <col min="10267" max="10491" width="9.140625" style="2"/>
    <col min="10492" max="10492" width="5.140625" style="2" customWidth="1"/>
    <col min="10493" max="10493" width="15.28515625" style="2" customWidth="1"/>
    <col min="10494" max="10494" width="5" style="2" customWidth="1"/>
    <col min="10495" max="10510" width="4.42578125" style="2" customWidth="1"/>
    <col min="10511" max="10511" width="6.42578125" style="2" customWidth="1"/>
    <col min="10512" max="10517" width="4.42578125" style="2" customWidth="1"/>
    <col min="10518" max="10519" width="9.140625" style="2"/>
    <col min="10520" max="10520" width="6.28515625" style="2" customWidth="1"/>
    <col min="10521" max="10521" width="2" style="2" customWidth="1"/>
    <col min="10522" max="10522" width="6.140625" style="2" customWidth="1"/>
    <col min="10523" max="10747" width="9.140625" style="2"/>
    <col min="10748" max="10748" width="5.140625" style="2" customWidth="1"/>
    <col min="10749" max="10749" width="15.28515625" style="2" customWidth="1"/>
    <col min="10750" max="10750" width="5" style="2" customWidth="1"/>
    <col min="10751" max="10766" width="4.42578125" style="2" customWidth="1"/>
    <col min="10767" max="10767" width="6.42578125" style="2" customWidth="1"/>
    <col min="10768" max="10773" width="4.42578125" style="2" customWidth="1"/>
    <col min="10774" max="10775" width="9.140625" style="2"/>
    <col min="10776" max="10776" width="6.28515625" style="2" customWidth="1"/>
    <col min="10777" max="10777" width="2" style="2" customWidth="1"/>
    <col min="10778" max="10778" width="6.140625" style="2" customWidth="1"/>
    <col min="10779" max="11003" width="9.140625" style="2"/>
    <col min="11004" max="11004" width="5.140625" style="2" customWidth="1"/>
    <col min="11005" max="11005" width="15.28515625" style="2" customWidth="1"/>
    <col min="11006" max="11006" width="5" style="2" customWidth="1"/>
    <col min="11007" max="11022" width="4.42578125" style="2" customWidth="1"/>
    <col min="11023" max="11023" width="6.42578125" style="2" customWidth="1"/>
    <col min="11024" max="11029" width="4.42578125" style="2" customWidth="1"/>
    <col min="11030" max="11031" width="9.140625" style="2"/>
    <col min="11032" max="11032" width="6.28515625" style="2" customWidth="1"/>
    <col min="11033" max="11033" width="2" style="2" customWidth="1"/>
    <col min="11034" max="11034" width="6.140625" style="2" customWidth="1"/>
    <col min="11035" max="11259" width="9.140625" style="2"/>
    <col min="11260" max="11260" width="5.140625" style="2" customWidth="1"/>
    <col min="11261" max="11261" width="15.28515625" style="2" customWidth="1"/>
    <col min="11262" max="11262" width="5" style="2" customWidth="1"/>
    <col min="11263" max="11278" width="4.42578125" style="2" customWidth="1"/>
    <col min="11279" max="11279" width="6.42578125" style="2" customWidth="1"/>
    <col min="11280" max="11285" width="4.42578125" style="2" customWidth="1"/>
    <col min="11286" max="11287" width="9.140625" style="2"/>
    <col min="11288" max="11288" width="6.28515625" style="2" customWidth="1"/>
    <col min="11289" max="11289" width="2" style="2" customWidth="1"/>
    <col min="11290" max="11290" width="6.140625" style="2" customWidth="1"/>
    <col min="11291" max="11515" width="9.140625" style="2"/>
    <col min="11516" max="11516" width="5.140625" style="2" customWidth="1"/>
    <col min="11517" max="11517" width="15.28515625" style="2" customWidth="1"/>
    <col min="11518" max="11518" width="5" style="2" customWidth="1"/>
    <col min="11519" max="11534" width="4.42578125" style="2" customWidth="1"/>
    <col min="11535" max="11535" width="6.42578125" style="2" customWidth="1"/>
    <col min="11536" max="11541" width="4.42578125" style="2" customWidth="1"/>
    <col min="11542" max="11543" width="9.140625" style="2"/>
    <col min="11544" max="11544" width="6.28515625" style="2" customWidth="1"/>
    <col min="11545" max="11545" width="2" style="2" customWidth="1"/>
    <col min="11546" max="11546" width="6.140625" style="2" customWidth="1"/>
    <col min="11547" max="11771" width="9.140625" style="2"/>
    <col min="11772" max="11772" width="5.140625" style="2" customWidth="1"/>
    <col min="11773" max="11773" width="15.28515625" style="2" customWidth="1"/>
    <col min="11774" max="11774" width="5" style="2" customWidth="1"/>
    <col min="11775" max="11790" width="4.42578125" style="2" customWidth="1"/>
    <col min="11791" max="11791" width="6.42578125" style="2" customWidth="1"/>
    <col min="11792" max="11797" width="4.42578125" style="2" customWidth="1"/>
    <col min="11798" max="11799" width="9.140625" style="2"/>
    <col min="11800" max="11800" width="6.28515625" style="2" customWidth="1"/>
    <col min="11801" max="11801" width="2" style="2" customWidth="1"/>
    <col min="11802" max="11802" width="6.140625" style="2" customWidth="1"/>
    <col min="11803" max="12027" width="9.140625" style="2"/>
    <col min="12028" max="12028" width="5.140625" style="2" customWidth="1"/>
    <col min="12029" max="12029" width="15.28515625" style="2" customWidth="1"/>
    <col min="12030" max="12030" width="5" style="2" customWidth="1"/>
    <col min="12031" max="12046" width="4.42578125" style="2" customWidth="1"/>
    <col min="12047" max="12047" width="6.42578125" style="2" customWidth="1"/>
    <col min="12048" max="12053" width="4.42578125" style="2" customWidth="1"/>
    <col min="12054" max="12055" width="9.140625" style="2"/>
    <col min="12056" max="12056" width="6.28515625" style="2" customWidth="1"/>
    <col min="12057" max="12057" width="2" style="2" customWidth="1"/>
    <col min="12058" max="12058" width="6.140625" style="2" customWidth="1"/>
    <col min="12059" max="12283" width="9.140625" style="2"/>
    <col min="12284" max="12284" width="5.140625" style="2" customWidth="1"/>
    <col min="12285" max="12285" width="15.28515625" style="2" customWidth="1"/>
    <col min="12286" max="12286" width="5" style="2" customWidth="1"/>
    <col min="12287" max="12302" width="4.42578125" style="2" customWidth="1"/>
    <col min="12303" max="12303" width="6.42578125" style="2" customWidth="1"/>
    <col min="12304" max="12309" width="4.42578125" style="2" customWidth="1"/>
    <col min="12310" max="12311" width="9.140625" style="2"/>
    <col min="12312" max="12312" width="6.28515625" style="2" customWidth="1"/>
    <col min="12313" max="12313" width="2" style="2" customWidth="1"/>
    <col min="12314" max="12314" width="6.140625" style="2" customWidth="1"/>
    <col min="12315" max="12539" width="9.140625" style="2"/>
    <col min="12540" max="12540" width="5.140625" style="2" customWidth="1"/>
    <col min="12541" max="12541" width="15.28515625" style="2" customWidth="1"/>
    <col min="12542" max="12542" width="5" style="2" customWidth="1"/>
    <col min="12543" max="12558" width="4.42578125" style="2" customWidth="1"/>
    <col min="12559" max="12559" width="6.42578125" style="2" customWidth="1"/>
    <col min="12560" max="12565" width="4.42578125" style="2" customWidth="1"/>
    <col min="12566" max="12567" width="9.140625" style="2"/>
    <col min="12568" max="12568" width="6.28515625" style="2" customWidth="1"/>
    <col min="12569" max="12569" width="2" style="2" customWidth="1"/>
    <col min="12570" max="12570" width="6.140625" style="2" customWidth="1"/>
    <col min="12571" max="12795" width="9.140625" style="2"/>
    <col min="12796" max="12796" width="5.140625" style="2" customWidth="1"/>
    <col min="12797" max="12797" width="15.28515625" style="2" customWidth="1"/>
    <col min="12798" max="12798" width="5" style="2" customWidth="1"/>
    <col min="12799" max="12814" width="4.42578125" style="2" customWidth="1"/>
    <col min="12815" max="12815" width="6.42578125" style="2" customWidth="1"/>
    <col min="12816" max="12821" width="4.42578125" style="2" customWidth="1"/>
    <col min="12822" max="12823" width="9.140625" style="2"/>
    <col min="12824" max="12824" width="6.28515625" style="2" customWidth="1"/>
    <col min="12825" max="12825" width="2" style="2" customWidth="1"/>
    <col min="12826" max="12826" width="6.140625" style="2" customWidth="1"/>
    <col min="12827" max="13051" width="9.140625" style="2"/>
    <col min="13052" max="13052" width="5.140625" style="2" customWidth="1"/>
    <col min="13053" max="13053" width="15.28515625" style="2" customWidth="1"/>
    <col min="13054" max="13054" width="5" style="2" customWidth="1"/>
    <col min="13055" max="13070" width="4.42578125" style="2" customWidth="1"/>
    <col min="13071" max="13071" width="6.42578125" style="2" customWidth="1"/>
    <col min="13072" max="13077" width="4.42578125" style="2" customWidth="1"/>
    <col min="13078" max="13079" width="9.140625" style="2"/>
    <col min="13080" max="13080" width="6.28515625" style="2" customWidth="1"/>
    <col min="13081" max="13081" width="2" style="2" customWidth="1"/>
    <col min="13082" max="13082" width="6.140625" style="2" customWidth="1"/>
    <col min="13083" max="13307" width="9.140625" style="2"/>
    <col min="13308" max="13308" width="5.140625" style="2" customWidth="1"/>
    <col min="13309" max="13309" width="15.28515625" style="2" customWidth="1"/>
    <col min="13310" max="13310" width="5" style="2" customWidth="1"/>
    <col min="13311" max="13326" width="4.42578125" style="2" customWidth="1"/>
    <col min="13327" max="13327" width="6.42578125" style="2" customWidth="1"/>
    <col min="13328" max="13333" width="4.42578125" style="2" customWidth="1"/>
    <col min="13334" max="13335" width="9.140625" style="2"/>
    <col min="13336" max="13336" width="6.28515625" style="2" customWidth="1"/>
    <col min="13337" max="13337" width="2" style="2" customWidth="1"/>
    <col min="13338" max="13338" width="6.140625" style="2" customWidth="1"/>
    <col min="13339" max="13563" width="9.140625" style="2"/>
    <col min="13564" max="13564" width="5.140625" style="2" customWidth="1"/>
    <col min="13565" max="13565" width="15.28515625" style="2" customWidth="1"/>
    <col min="13566" max="13566" width="5" style="2" customWidth="1"/>
    <col min="13567" max="13582" width="4.42578125" style="2" customWidth="1"/>
    <col min="13583" max="13583" width="6.42578125" style="2" customWidth="1"/>
    <col min="13584" max="13589" width="4.42578125" style="2" customWidth="1"/>
    <col min="13590" max="13591" width="9.140625" style="2"/>
    <col min="13592" max="13592" width="6.28515625" style="2" customWidth="1"/>
    <col min="13593" max="13593" width="2" style="2" customWidth="1"/>
    <col min="13594" max="13594" width="6.140625" style="2" customWidth="1"/>
    <col min="13595" max="13819" width="9.140625" style="2"/>
    <col min="13820" max="13820" width="5.140625" style="2" customWidth="1"/>
    <col min="13821" max="13821" width="15.28515625" style="2" customWidth="1"/>
    <col min="13822" max="13822" width="5" style="2" customWidth="1"/>
    <col min="13823" max="13838" width="4.42578125" style="2" customWidth="1"/>
    <col min="13839" max="13839" width="6.42578125" style="2" customWidth="1"/>
    <col min="13840" max="13845" width="4.42578125" style="2" customWidth="1"/>
    <col min="13846" max="13847" width="9.140625" style="2"/>
    <col min="13848" max="13848" width="6.28515625" style="2" customWidth="1"/>
    <col min="13849" max="13849" width="2" style="2" customWidth="1"/>
    <col min="13850" max="13850" width="6.140625" style="2" customWidth="1"/>
    <col min="13851" max="14075" width="9.140625" style="2"/>
    <col min="14076" max="14076" width="5.140625" style="2" customWidth="1"/>
    <col min="14077" max="14077" width="15.28515625" style="2" customWidth="1"/>
    <col min="14078" max="14078" width="5" style="2" customWidth="1"/>
    <col min="14079" max="14094" width="4.42578125" style="2" customWidth="1"/>
    <col min="14095" max="14095" width="6.42578125" style="2" customWidth="1"/>
    <col min="14096" max="14101" width="4.42578125" style="2" customWidth="1"/>
    <col min="14102" max="14103" width="9.140625" style="2"/>
    <col min="14104" max="14104" width="6.28515625" style="2" customWidth="1"/>
    <col min="14105" max="14105" width="2" style="2" customWidth="1"/>
    <col min="14106" max="14106" width="6.140625" style="2" customWidth="1"/>
    <col min="14107" max="14331" width="9.140625" style="2"/>
    <col min="14332" max="14332" width="5.140625" style="2" customWidth="1"/>
    <col min="14333" max="14333" width="15.28515625" style="2" customWidth="1"/>
    <col min="14334" max="14334" width="5" style="2" customWidth="1"/>
    <col min="14335" max="14350" width="4.42578125" style="2" customWidth="1"/>
    <col min="14351" max="14351" width="6.42578125" style="2" customWidth="1"/>
    <col min="14352" max="14357" width="4.42578125" style="2" customWidth="1"/>
    <col min="14358" max="14359" width="9.140625" style="2"/>
    <col min="14360" max="14360" width="6.28515625" style="2" customWidth="1"/>
    <col min="14361" max="14361" width="2" style="2" customWidth="1"/>
    <col min="14362" max="14362" width="6.140625" style="2" customWidth="1"/>
    <col min="14363" max="14587" width="9.140625" style="2"/>
    <col min="14588" max="14588" width="5.140625" style="2" customWidth="1"/>
    <col min="14589" max="14589" width="15.28515625" style="2" customWidth="1"/>
    <col min="14590" max="14590" width="5" style="2" customWidth="1"/>
    <col min="14591" max="14606" width="4.42578125" style="2" customWidth="1"/>
    <col min="14607" max="14607" width="6.42578125" style="2" customWidth="1"/>
    <col min="14608" max="14613" width="4.42578125" style="2" customWidth="1"/>
    <col min="14614" max="14615" width="9.140625" style="2"/>
    <col min="14616" max="14616" width="6.28515625" style="2" customWidth="1"/>
    <col min="14617" max="14617" width="2" style="2" customWidth="1"/>
    <col min="14618" max="14618" width="6.140625" style="2" customWidth="1"/>
    <col min="14619" max="14843" width="9.140625" style="2"/>
    <col min="14844" max="14844" width="5.140625" style="2" customWidth="1"/>
    <col min="14845" max="14845" width="15.28515625" style="2" customWidth="1"/>
    <col min="14846" max="14846" width="5" style="2" customWidth="1"/>
    <col min="14847" max="14862" width="4.42578125" style="2" customWidth="1"/>
    <col min="14863" max="14863" width="6.42578125" style="2" customWidth="1"/>
    <col min="14864" max="14869" width="4.42578125" style="2" customWidth="1"/>
    <col min="14870" max="14871" width="9.140625" style="2"/>
    <col min="14872" max="14872" width="6.28515625" style="2" customWidth="1"/>
    <col min="14873" max="14873" width="2" style="2" customWidth="1"/>
    <col min="14874" max="14874" width="6.140625" style="2" customWidth="1"/>
    <col min="14875" max="15099" width="9.140625" style="2"/>
    <col min="15100" max="15100" width="5.140625" style="2" customWidth="1"/>
    <col min="15101" max="15101" width="15.28515625" style="2" customWidth="1"/>
    <col min="15102" max="15102" width="5" style="2" customWidth="1"/>
    <col min="15103" max="15118" width="4.42578125" style="2" customWidth="1"/>
    <col min="15119" max="15119" width="6.42578125" style="2" customWidth="1"/>
    <col min="15120" max="15125" width="4.42578125" style="2" customWidth="1"/>
    <col min="15126" max="15127" width="9.140625" style="2"/>
    <col min="15128" max="15128" width="6.28515625" style="2" customWidth="1"/>
    <col min="15129" max="15129" width="2" style="2" customWidth="1"/>
    <col min="15130" max="15130" width="6.140625" style="2" customWidth="1"/>
    <col min="15131" max="15355" width="9.140625" style="2"/>
    <col min="15356" max="15356" width="5.140625" style="2" customWidth="1"/>
    <col min="15357" max="15357" width="15.28515625" style="2" customWidth="1"/>
    <col min="15358" max="15358" width="5" style="2" customWidth="1"/>
    <col min="15359" max="15374" width="4.42578125" style="2" customWidth="1"/>
    <col min="15375" max="15375" width="6.42578125" style="2" customWidth="1"/>
    <col min="15376" max="15381" width="4.42578125" style="2" customWidth="1"/>
    <col min="15382" max="15383" width="9.140625" style="2"/>
    <col min="15384" max="15384" width="6.28515625" style="2" customWidth="1"/>
    <col min="15385" max="15385" width="2" style="2" customWidth="1"/>
    <col min="15386" max="15386" width="6.140625" style="2" customWidth="1"/>
    <col min="15387" max="15611" width="9.140625" style="2"/>
    <col min="15612" max="15612" width="5.140625" style="2" customWidth="1"/>
    <col min="15613" max="15613" width="15.28515625" style="2" customWidth="1"/>
    <col min="15614" max="15614" width="5" style="2" customWidth="1"/>
    <col min="15615" max="15630" width="4.42578125" style="2" customWidth="1"/>
    <col min="15631" max="15631" width="6.42578125" style="2" customWidth="1"/>
    <col min="15632" max="15637" width="4.42578125" style="2" customWidth="1"/>
    <col min="15638" max="15639" width="9.140625" style="2"/>
    <col min="15640" max="15640" width="6.28515625" style="2" customWidth="1"/>
    <col min="15641" max="15641" width="2" style="2" customWidth="1"/>
    <col min="15642" max="15642" width="6.140625" style="2" customWidth="1"/>
    <col min="15643" max="15867" width="9.140625" style="2"/>
    <col min="15868" max="15868" width="5.140625" style="2" customWidth="1"/>
    <col min="15869" max="15869" width="15.28515625" style="2" customWidth="1"/>
    <col min="15870" max="15870" width="5" style="2" customWidth="1"/>
    <col min="15871" max="15886" width="4.42578125" style="2" customWidth="1"/>
    <col min="15887" max="15887" width="6.42578125" style="2" customWidth="1"/>
    <col min="15888" max="15893" width="4.42578125" style="2" customWidth="1"/>
    <col min="15894" max="15895" width="9.140625" style="2"/>
    <col min="15896" max="15896" width="6.28515625" style="2" customWidth="1"/>
    <col min="15897" max="15897" width="2" style="2" customWidth="1"/>
    <col min="15898" max="15898" width="6.140625" style="2" customWidth="1"/>
    <col min="15899" max="16123" width="9.140625" style="2"/>
    <col min="16124" max="16124" width="5.140625" style="2" customWidth="1"/>
    <col min="16125" max="16125" width="15.28515625" style="2" customWidth="1"/>
    <col min="16126" max="16126" width="5" style="2" customWidth="1"/>
    <col min="16127" max="16142" width="4.42578125" style="2" customWidth="1"/>
    <col min="16143" max="16143" width="6.42578125" style="2" customWidth="1"/>
    <col min="16144" max="16149" width="4.42578125" style="2" customWidth="1"/>
    <col min="16150" max="16151" width="9.140625" style="2"/>
    <col min="16152" max="16152" width="6.28515625" style="2" customWidth="1"/>
    <col min="16153" max="16153" width="2" style="2" customWidth="1"/>
    <col min="16154" max="16154" width="6.140625" style="2" customWidth="1"/>
    <col min="16155" max="16384" width="9.140625" style="2"/>
  </cols>
  <sheetData>
    <row r="1" spans="1:42" ht="50.1" customHeight="1" thickBot="1" x14ac:dyDescent="0.3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1"/>
      <c r="L1" s="1"/>
      <c r="M1" s="332"/>
      <c r="N1" s="333"/>
      <c r="O1" s="277" t="s">
        <v>0</v>
      </c>
      <c r="P1" s="265"/>
      <c r="Q1" s="266"/>
      <c r="R1" s="277" t="s">
        <v>1</v>
      </c>
      <c r="S1" s="265"/>
      <c r="T1" s="266"/>
      <c r="U1" s="277" t="s">
        <v>2</v>
      </c>
      <c r="V1" s="265"/>
      <c r="W1" s="266"/>
      <c r="X1" s="277" t="s">
        <v>3</v>
      </c>
      <c r="Y1" s="265"/>
      <c r="Z1" s="266"/>
      <c r="AA1" s="277" t="s">
        <v>4</v>
      </c>
      <c r="AB1" s="265"/>
      <c r="AC1" s="266"/>
      <c r="AD1" s="277" t="s">
        <v>5</v>
      </c>
      <c r="AE1" s="265"/>
      <c r="AF1" s="266"/>
      <c r="AG1" s="277" t="s">
        <v>6</v>
      </c>
      <c r="AH1" s="265"/>
      <c r="AI1" s="266"/>
      <c r="AJ1" s="281" t="s">
        <v>13</v>
      </c>
      <c r="AK1" s="336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3" t="s">
        <v>0</v>
      </c>
      <c r="B2" s="129"/>
      <c r="C2" s="164"/>
      <c r="D2" s="164"/>
      <c r="E2" s="164"/>
      <c r="F2" s="165"/>
      <c r="G2" s="135">
        <f>$B3</f>
        <v>0</v>
      </c>
      <c r="H2" s="132"/>
      <c r="I2" s="5" t="s">
        <v>8</v>
      </c>
      <c r="J2" s="132"/>
      <c r="K2" s="137">
        <f>$B8</f>
        <v>0</v>
      </c>
      <c r="M2" s="334"/>
      <c r="N2" s="335"/>
      <c r="O2" s="269">
        <f>N3</f>
        <v>0</v>
      </c>
      <c r="P2" s="267"/>
      <c r="Q2" s="268"/>
      <c r="R2" s="269">
        <f>N4</f>
        <v>0</v>
      </c>
      <c r="S2" s="267"/>
      <c r="T2" s="268"/>
      <c r="U2" s="269">
        <f>N5</f>
        <v>0</v>
      </c>
      <c r="V2" s="267"/>
      <c r="W2" s="268"/>
      <c r="X2" s="269">
        <f>N6</f>
        <v>0</v>
      </c>
      <c r="Y2" s="267"/>
      <c r="Z2" s="268"/>
      <c r="AA2" s="269">
        <f>N7</f>
        <v>0</v>
      </c>
      <c r="AB2" s="267"/>
      <c r="AC2" s="268"/>
      <c r="AD2" s="269">
        <f>N8</f>
        <v>0</v>
      </c>
      <c r="AE2" s="267"/>
      <c r="AF2" s="268"/>
      <c r="AG2" s="269">
        <f>N9</f>
        <v>0</v>
      </c>
      <c r="AH2" s="267"/>
      <c r="AI2" s="268"/>
      <c r="AJ2" s="282"/>
      <c r="AK2" s="337"/>
      <c r="AL2" s="264"/>
      <c r="AM2" s="267"/>
      <c r="AN2" s="267"/>
      <c r="AO2" s="267"/>
      <c r="AP2" s="268"/>
    </row>
    <row r="3" spans="1:42" ht="20.100000000000001" customHeight="1" x14ac:dyDescent="0.2">
      <c r="A3" s="7" t="s">
        <v>1</v>
      </c>
      <c r="B3" s="130"/>
      <c r="C3" s="164"/>
      <c r="D3" s="164"/>
      <c r="E3" s="164"/>
      <c r="F3" s="165"/>
      <c r="G3" s="136">
        <f>$B4</f>
        <v>0</v>
      </c>
      <c r="H3" s="133"/>
      <c r="I3" s="8" t="s">
        <v>8</v>
      </c>
      <c r="J3" s="133"/>
      <c r="K3" s="138">
        <f>$B7</f>
        <v>0</v>
      </c>
      <c r="M3" s="10" t="s">
        <v>0</v>
      </c>
      <c r="N3" s="11">
        <f>'7členná'!$B$2</f>
        <v>0</v>
      </c>
      <c r="O3" s="341"/>
      <c r="P3" s="342"/>
      <c r="Q3" s="343"/>
      <c r="R3" s="12">
        <f>'7členná'!$H$5</f>
        <v>0</v>
      </c>
      <c r="S3" s="13" t="s">
        <v>8</v>
      </c>
      <c r="T3" s="14">
        <f>'7členná'!$J$5</f>
        <v>0</v>
      </c>
      <c r="U3" s="15">
        <f>'7členná'!$J$8</f>
        <v>0</v>
      </c>
      <c r="V3" s="16" t="s">
        <v>8</v>
      </c>
      <c r="W3" s="17">
        <f>'7členná'!$H$8</f>
        <v>0</v>
      </c>
      <c r="X3" s="15">
        <f>'7členná'!$H$12</f>
        <v>0</v>
      </c>
      <c r="Y3" s="16" t="s">
        <v>8</v>
      </c>
      <c r="Z3" s="17">
        <f>'7členná'!$J$12</f>
        <v>0</v>
      </c>
      <c r="AA3" s="15">
        <f>'7členná'!$J$15</f>
        <v>0</v>
      </c>
      <c r="AB3" s="16" t="s">
        <v>8</v>
      </c>
      <c r="AC3" s="17">
        <f>'7členná'!$H$15</f>
        <v>0</v>
      </c>
      <c r="AD3" s="15">
        <f>'7členná'!$H$19</f>
        <v>0</v>
      </c>
      <c r="AE3" s="16" t="s">
        <v>8</v>
      </c>
      <c r="AF3" s="17">
        <f>'7členná'!$J$19</f>
        <v>0</v>
      </c>
      <c r="AG3" s="15">
        <f>'7členná'!$J$22</f>
        <v>0</v>
      </c>
      <c r="AH3" s="16" t="s">
        <v>8</v>
      </c>
      <c r="AI3" s="17">
        <f>'7členná'!$H$22</f>
        <v>0</v>
      </c>
      <c r="AJ3" s="18">
        <f>SUM(IF(O3&gt;Q3,1,0),IF(R3&gt;T3,1,0),IF(U3&gt;W3,1,0),IF(X3&gt;Z3,1,0),IF(AA3&gt;AC3,1,0),IF(AD3&gt;AF3,1,0),IF(AG3&gt;AI3,1,0))</f>
        <v>0</v>
      </c>
      <c r="AK3" s="141" t="e">
        <f>_xlfn.RANK.EQ(AL3,$AL$3:$AL$9)</f>
        <v>#DIV/0!</v>
      </c>
      <c r="AL3" s="19" t="e">
        <f>1000*AJ3+AP3</f>
        <v>#DIV/0!</v>
      </c>
      <c r="AM3" s="13">
        <f>R3+U3+X3+AA3+AD3+AG3+O3</f>
        <v>0</v>
      </c>
      <c r="AN3" s="13" t="s">
        <v>8</v>
      </c>
      <c r="AO3" s="13">
        <f>T3+W3+Z3+AC3+AF3+AI3+Q3</f>
        <v>0</v>
      </c>
      <c r="AP3" s="20" t="e">
        <f t="shared" ref="AP3:AP9" si="0">AM3/AO3</f>
        <v>#DIV/0!</v>
      </c>
    </row>
    <row r="4" spans="1:42" ht="20.100000000000001" customHeight="1" x14ac:dyDescent="0.2">
      <c r="A4" s="7" t="s">
        <v>2</v>
      </c>
      <c r="B4" s="130"/>
      <c r="C4" s="164"/>
      <c r="D4" s="164"/>
      <c r="E4" s="164"/>
      <c r="F4" s="166"/>
      <c r="G4" s="7">
        <f>$B5</f>
        <v>0</v>
      </c>
      <c r="H4" s="133"/>
      <c r="I4" s="8" t="s">
        <v>8</v>
      </c>
      <c r="J4" s="133"/>
      <c r="K4" s="9">
        <f>$B6</f>
        <v>0</v>
      </c>
      <c r="M4" s="7" t="s">
        <v>1</v>
      </c>
      <c r="N4" s="22">
        <f>'7členná'!$B$3</f>
        <v>0</v>
      </c>
      <c r="O4" s="143">
        <f>T3</f>
        <v>0</v>
      </c>
      <c r="P4" s="144" t="s">
        <v>8</v>
      </c>
      <c r="Q4" s="145">
        <f>R3</f>
        <v>0</v>
      </c>
      <c r="R4" s="344"/>
      <c r="S4" s="345"/>
      <c r="T4" s="346"/>
      <c r="U4" s="26">
        <f>'7členná'!$H$11</f>
        <v>0</v>
      </c>
      <c r="V4" s="27" t="s">
        <v>8</v>
      </c>
      <c r="W4" s="28">
        <f>'7členná'!$J$11</f>
        <v>0</v>
      </c>
      <c r="X4" s="29">
        <f>'7členná'!$J$14</f>
        <v>0</v>
      </c>
      <c r="Y4" s="30" t="s">
        <v>8</v>
      </c>
      <c r="Z4" s="31">
        <f>'7členná'!$H$14</f>
        <v>0</v>
      </c>
      <c r="AA4" s="29">
        <f>'7členná'!$H$18</f>
        <v>0</v>
      </c>
      <c r="AB4" s="30" t="s">
        <v>8</v>
      </c>
      <c r="AC4" s="31">
        <f>'7členná'!$J$18</f>
        <v>0</v>
      </c>
      <c r="AD4" s="29">
        <f>'7členná'!$J$21</f>
        <v>0</v>
      </c>
      <c r="AE4" s="30" t="s">
        <v>8</v>
      </c>
      <c r="AF4" s="31">
        <f>'7členná'!$H$21</f>
        <v>0</v>
      </c>
      <c r="AG4" s="29">
        <f>'7členná'!$H$2</f>
        <v>0</v>
      </c>
      <c r="AH4" s="30" t="s">
        <v>8</v>
      </c>
      <c r="AI4" s="31">
        <f>'7členná'!$J$2</f>
        <v>0</v>
      </c>
      <c r="AJ4" s="32">
        <f t="shared" ref="AJ4:AJ9" si="1">SUM(IF(O4&gt;Q4,1,0),IF(R4&gt;T4,1,0),IF(U4&gt;W4,1,0),IF(X4&gt;Z4,1,0),IF(AA4&gt;AC4,1,0),IF(AD4&gt;AF4,1,0),IF(AG4&gt;AI4,1,0))</f>
        <v>0</v>
      </c>
      <c r="AK4" s="141" t="e">
        <f t="shared" ref="AK4:AK9" si="2">_xlfn.RANK.EQ(AL4,$AL$3:$AL$9)</f>
        <v>#DIV/0!</v>
      </c>
      <c r="AL4" s="19" t="e">
        <f t="shared" ref="AL4:AL9" si="3">1000*AJ4+AP4</f>
        <v>#DIV/0!</v>
      </c>
      <c r="AM4" s="27">
        <f t="shared" ref="AM4:AM9" si="4">R4+U4+X4+AA4+AD4+AG4+O4</f>
        <v>0</v>
      </c>
      <c r="AN4" s="27" t="s">
        <v>8</v>
      </c>
      <c r="AO4" s="27">
        <f t="shared" ref="AO4:AO9" si="5">T4+W4+Z4+AC4+AF4+AI4+Q4</f>
        <v>0</v>
      </c>
      <c r="AP4" s="33" t="e">
        <f t="shared" si="0"/>
        <v>#DIV/0!</v>
      </c>
    </row>
    <row r="5" spans="1:42" ht="20.100000000000001" customHeight="1" x14ac:dyDescent="0.2">
      <c r="A5" s="7" t="s">
        <v>3</v>
      </c>
      <c r="B5" s="130"/>
      <c r="C5" s="164"/>
      <c r="D5" s="164"/>
      <c r="E5" s="164"/>
      <c r="F5" s="166"/>
      <c r="G5" s="7">
        <f>$B2</f>
        <v>0</v>
      </c>
      <c r="H5" s="133"/>
      <c r="I5" s="8" t="s">
        <v>8</v>
      </c>
      <c r="J5" s="133"/>
      <c r="K5" s="9">
        <f>$B3</f>
        <v>0</v>
      </c>
      <c r="M5" s="7" t="s">
        <v>2</v>
      </c>
      <c r="N5" s="22">
        <f>'7členná'!$B$4</f>
        <v>0</v>
      </c>
      <c r="O5" s="146">
        <f>W3</f>
        <v>0</v>
      </c>
      <c r="P5" s="147" t="s">
        <v>8</v>
      </c>
      <c r="Q5" s="148">
        <f>U3</f>
        <v>0</v>
      </c>
      <c r="R5" s="143">
        <f>W4</f>
        <v>0</v>
      </c>
      <c r="S5" s="144" t="s">
        <v>8</v>
      </c>
      <c r="T5" s="145">
        <f>U4</f>
        <v>0</v>
      </c>
      <c r="U5" s="344"/>
      <c r="V5" s="345"/>
      <c r="W5" s="346"/>
      <c r="X5" s="26">
        <f>'7členná'!$H$17</f>
        <v>0</v>
      </c>
      <c r="Y5" s="27" t="s">
        <v>8</v>
      </c>
      <c r="Z5" s="28">
        <f>'7členná'!$J$17</f>
        <v>0</v>
      </c>
      <c r="AA5" s="29">
        <f>'7členná'!$J$20</f>
        <v>0</v>
      </c>
      <c r="AB5" s="30" t="s">
        <v>8</v>
      </c>
      <c r="AC5" s="31">
        <f>'7členná'!$H$20</f>
        <v>0</v>
      </c>
      <c r="AD5" s="29">
        <f>'7členná'!$H$3</f>
        <v>0</v>
      </c>
      <c r="AE5" s="30" t="s">
        <v>8</v>
      </c>
      <c r="AF5" s="31">
        <f>'7členná'!$J$3</f>
        <v>0</v>
      </c>
      <c r="AG5" s="29">
        <f>'7členná'!$J$6</f>
        <v>0</v>
      </c>
      <c r="AH5" s="30" t="s">
        <v>8</v>
      </c>
      <c r="AI5" s="31">
        <f>'7členná'!$H$6</f>
        <v>0</v>
      </c>
      <c r="AJ5" s="32">
        <f t="shared" si="1"/>
        <v>0</v>
      </c>
      <c r="AK5" s="141" t="e">
        <f t="shared" si="2"/>
        <v>#DIV/0!</v>
      </c>
      <c r="AL5" s="19" t="e">
        <f t="shared" si="3"/>
        <v>#DIV/0!</v>
      </c>
      <c r="AM5" s="27">
        <f t="shared" si="4"/>
        <v>0</v>
      </c>
      <c r="AN5" s="27" t="s">
        <v>8</v>
      </c>
      <c r="AO5" s="27">
        <f t="shared" si="5"/>
        <v>0</v>
      </c>
      <c r="AP5" s="33" t="e">
        <f t="shared" si="0"/>
        <v>#DIV/0!</v>
      </c>
    </row>
    <row r="6" spans="1:42" ht="20.100000000000001" customHeight="1" x14ac:dyDescent="0.2">
      <c r="A6" s="7" t="s">
        <v>4</v>
      </c>
      <c r="B6" s="130"/>
      <c r="C6" s="164"/>
      <c r="D6" s="164"/>
      <c r="E6" s="164"/>
      <c r="F6" s="166"/>
      <c r="G6" s="136">
        <f>$B8</f>
        <v>0</v>
      </c>
      <c r="H6" s="133"/>
      <c r="I6" s="8" t="s">
        <v>8</v>
      </c>
      <c r="J6" s="133"/>
      <c r="K6" s="138">
        <f>$B4</f>
        <v>0</v>
      </c>
      <c r="M6" s="7" t="s">
        <v>3</v>
      </c>
      <c r="N6" s="22">
        <f>'7členná'!$B$5</f>
        <v>0</v>
      </c>
      <c r="O6" s="146">
        <f>Z3</f>
        <v>0</v>
      </c>
      <c r="P6" s="147" t="s">
        <v>8</v>
      </c>
      <c r="Q6" s="148">
        <f>X3</f>
        <v>0</v>
      </c>
      <c r="R6" s="146">
        <f>Z4</f>
        <v>0</v>
      </c>
      <c r="S6" s="147" t="s">
        <v>8</v>
      </c>
      <c r="T6" s="148">
        <f>X4</f>
        <v>0</v>
      </c>
      <c r="U6" s="143">
        <f>Z5</f>
        <v>0</v>
      </c>
      <c r="V6" s="144" t="s">
        <v>8</v>
      </c>
      <c r="W6" s="145">
        <f>X5</f>
        <v>0</v>
      </c>
      <c r="X6" s="344"/>
      <c r="Y6" s="345"/>
      <c r="Z6" s="346"/>
      <c r="AA6" s="26">
        <f>'7členná'!$H$4</f>
        <v>0</v>
      </c>
      <c r="AB6" s="27" t="s">
        <v>8</v>
      </c>
      <c r="AC6" s="28">
        <f>'7členná'!$J$4</f>
        <v>0</v>
      </c>
      <c r="AD6" s="29">
        <f>'7členná'!$J$7</f>
        <v>0</v>
      </c>
      <c r="AE6" s="30" t="s">
        <v>8</v>
      </c>
      <c r="AF6" s="31">
        <f>'7členná'!$H$7</f>
        <v>0</v>
      </c>
      <c r="AG6" s="29">
        <f>'7členná'!$H$9</f>
        <v>0</v>
      </c>
      <c r="AH6" s="30" t="s">
        <v>8</v>
      </c>
      <c r="AI6" s="31">
        <f>'7členná'!$J$9</f>
        <v>0</v>
      </c>
      <c r="AJ6" s="32">
        <f t="shared" si="1"/>
        <v>0</v>
      </c>
      <c r="AK6" s="141" t="e">
        <f t="shared" si="2"/>
        <v>#DIV/0!</v>
      </c>
      <c r="AL6" s="19" t="e">
        <f t="shared" si="3"/>
        <v>#DIV/0!</v>
      </c>
      <c r="AM6" s="27">
        <f t="shared" si="4"/>
        <v>0</v>
      </c>
      <c r="AN6" s="27" t="s">
        <v>8</v>
      </c>
      <c r="AO6" s="27">
        <f t="shared" si="5"/>
        <v>0</v>
      </c>
      <c r="AP6" s="33" t="e">
        <f t="shared" si="0"/>
        <v>#DIV/0!</v>
      </c>
    </row>
    <row r="7" spans="1:42" ht="20.100000000000001" customHeight="1" x14ac:dyDescent="0.2">
      <c r="A7" s="7" t="s">
        <v>5</v>
      </c>
      <c r="B7" s="130"/>
      <c r="C7" s="164"/>
      <c r="D7" s="164"/>
      <c r="E7" s="164"/>
      <c r="F7" s="166"/>
      <c r="G7" s="136">
        <f>$B7</f>
        <v>0</v>
      </c>
      <c r="H7" s="133"/>
      <c r="I7" s="8" t="s">
        <v>8</v>
      </c>
      <c r="J7" s="133"/>
      <c r="K7" s="138">
        <f>$B5</f>
        <v>0</v>
      </c>
      <c r="M7" s="7" t="s">
        <v>4</v>
      </c>
      <c r="N7" s="22">
        <f>'7členná'!$B$6</f>
        <v>0</v>
      </c>
      <c r="O7" s="146">
        <f>AC3</f>
        <v>0</v>
      </c>
      <c r="P7" s="147" t="s">
        <v>8</v>
      </c>
      <c r="Q7" s="148">
        <f>AA3</f>
        <v>0</v>
      </c>
      <c r="R7" s="146">
        <f>AC4</f>
        <v>0</v>
      </c>
      <c r="S7" s="147" t="s">
        <v>8</v>
      </c>
      <c r="T7" s="148">
        <f>AA4</f>
        <v>0</v>
      </c>
      <c r="U7" s="146">
        <f>AC5</f>
        <v>0</v>
      </c>
      <c r="V7" s="147" t="s">
        <v>8</v>
      </c>
      <c r="W7" s="148">
        <f>AA5</f>
        <v>0</v>
      </c>
      <c r="X7" s="143">
        <f>AC6</f>
        <v>0</v>
      </c>
      <c r="Y7" s="144" t="s">
        <v>8</v>
      </c>
      <c r="Z7" s="145">
        <f>AA6</f>
        <v>0</v>
      </c>
      <c r="AA7" s="344"/>
      <c r="AB7" s="345"/>
      <c r="AC7" s="346"/>
      <c r="AD7" s="26">
        <f>'7členná'!$H$10</f>
        <v>0</v>
      </c>
      <c r="AE7" s="27" t="s">
        <v>8</v>
      </c>
      <c r="AF7" s="28">
        <f>'7členná'!$J$10</f>
        <v>0</v>
      </c>
      <c r="AG7" s="29">
        <f>'7členná'!$J$13</f>
        <v>0</v>
      </c>
      <c r="AH7" s="30" t="s">
        <v>8</v>
      </c>
      <c r="AI7" s="31">
        <f>'7členná'!$H$13</f>
        <v>0</v>
      </c>
      <c r="AJ7" s="32">
        <f t="shared" si="1"/>
        <v>0</v>
      </c>
      <c r="AK7" s="141" t="e">
        <f t="shared" si="2"/>
        <v>#DIV/0!</v>
      </c>
      <c r="AL7" s="19" t="e">
        <f t="shared" si="3"/>
        <v>#DIV/0!</v>
      </c>
      <c r="AM7" s="27">
        <f t="shared" si="4"/>
        <v>0</v>
      </c>
      <c r="AN7" s="27" t="s">
        <v>8</v>
      </c>
      <c r="AO7" s="27">
        <f t="shared" si="5"/>
        <v>0</v>
      </c>
      <c r="AP7" s="33" t="e">
        <f t="shared" si="0"/>
        <v>#DIV/0!</v>
      </c>
    </row>
    <row r="8" spans="1:42" ht="20.100000000000001" customHeight="1" thickBot="1" x14ac:dyDescent="0.25">
      <c r="A8" s="37" t="s">
        <v>6</v>
      </c>
      <c r="B8" s="131"/>
      <c r="C8" s="164"/>
      <c r="D8" s="164"/>
      <c r="E8" s="164"/>
      <c r="F8" s="166"/>
      <c r="G8" s="7">
        <f>$B4</f>
        <v>0</v>
      </c>
      <c r="H8" s="133"/>
      <c r="I8" s="8" t="s">
        <v>8</v>
      </c>
      <c r="J8" s="133"/>
      <c r="K8" s="9">
        <f>$B2</f>
        <v>0</v>
      </c>
      <c r="M8" s="7" t="s">
        <v>5</v>
      </c>
      <c r="N8" s="22">
        <f>'7členná'!$B$7</f>
        <v>0</v>
      </c>
      <c r="O8" s="146">
        <f>AF3</f>
        <v>0</v>
      </c>
      <c r="P8" s="147" t="s">
        <v>8</v>
      </c>
      <c r="Q8" s="148">
        <f>AD3</f>
        <v>0</v>
      </c>
      <c r="R8" s="146">
        <f>AF4</f>
        <v>0</v>
      </c>
      <c r="S8" s="147" t="s">
        <v>8</v>
      </c>
      <c r="T8" s="148">
        <f>AD4</f>
        <v>0</v>
      </c>
      <c r="U8" s="146">
        <f>AF5</f>
        <v>0</v>
      </c>
      <c r="V8" s="147" t="s">
        <v>8</v>
      </c>
      <c r="W8" s="148">
        <f>AD5</f>
        <v>0</v>
      </c>
      <c r="X8" s="146">
        <f>AF6</f>
        <v>0</v>
      </c>
      <c r="Y8" s="147" t="s">
        <v>8</v>
      </c>
      <c r="Z8" s="148">
        <f>AD6</f>
        <v>0</v>
      </c>
      <c r="AA8" s="143">
        <f>AF7</f>
        <v>0</v>
      </c>
      <c r="AB8" s="144" t="s">
        <v>8</v>
      </c>
      <c r="AC8" s="145">
        <f>AD7</f>
        <v>0</v>
      </c>
      <c r="AD8" s="344"/>
      <c r="AE8" s="345"/>
      <c r="AF8" s="346"/>
      <c r="AG8" s="26">
        <f>'7členná'!$H$16</f>
        <v>0</v>
      </c>
      <c r="AH8" s="27" t="s">
        <v>8</v>
      </c>
      <c r="AI8" s="28">
        <f>'7členná'!$J$16</f>
        <v>0</v>
      </c>
      <c r="AJ8" s="32">
        <f t="shared" si="1"/>
        <v>0</v>
      </c>
      <c r="AK8" s="141" t="e">
        <f t="shared" si="2"/>
        <v>#DIV/0!</v>
      </c>
      <c r="AL8" s="19" t="e">
        <f t="shared" si="3"/>
        <v>#DIV/0!</v>
      </c>
      <c r="AM8" s="27">
        <f t="shared" si="4"/>
        <v>0</v>
      </c>
      <c r="AN8" s="27" t="s">
        <v>8</v>
      </c>
      <c r="AO8" s="27">
        <f t="shared" si="5"/>
        <v>0</v>
      </c>
      <c r="AP8" s="33" t="e">
        <f t="shared" si="0"/>
        <v>#DIV/0!</v>
      </c>
    </row>
    <row r="9" spans="1:42" ht="20.100000000000001" customHeight="1" thickBot="1" x14ac:dyDescent="0.25">
      <c r="B9" s="21"/>
      <c r="C9" s="166"/>
      <c r="D9" s="166"/>
      <c r="E9" s="166"/>
      <c r="F9" s="166"/>
      <c r="G9" s="7">
        <f>$B5</f>
        <v>0</v>
      </c>
      <c r="H9" s="133"/>
      <c r="I9" s="8" t="s">
        <v>8</v>
      </c>
      <c r="J9" s="133"/>
      <c r="K9" s="9">
        <f>$B8</f>
        <v>0</v>
      </c>
      <c r="M9" s="37" t="s">
        <v>6</v>
      </c>
      <c r="N9" s="38">
        <f>'7členná'!$B$8</f>
        <v>0</v>
      </c>
      <c r="O9" s="149">
        <f>AI3</f>
        <v>0</v>
      </c>
      <c r="P9" s="150" t="s">
        <v>8</v>
      </c>
      <c r="Q9" s="151">
        <f>AG3</f>
        <v>0</v>
      </c>
      <c r="R9" s="149">
        <f>AI4</f>
        <v>0</v>
      </c>
      <c r="S9" s="150" t="s">
        <v>8</v>
      </c>
      <c r="T9" s="151">
        <f>AG4</f>
        <v>0</v>
      </c>
      <c r="U9" s="149">
        <f>AI5</f>
        <v>0</v>
      </c>
      <c r="V9" s="150" t="s">
        <v>8</v>
      </c>
      <c r="W9" s="151">
        <f>AG5</f>
        <v>0</v>
      </c>
      <c r="X9" s="149">
        <f>AI6</f>
        <v>0</v>
      </c>
      <c r="Y9" s="150" t="s">
        <v>8</v>
      </c>
      <c r="Z9" s="151">
        <f>AG6</f>
        <v>0</v>
      </c>
      <c r="AA9" s="149">
        <f>AI7</f>
        <v>0</v>
      </c>
      <c r="AB9" s="150" t="s">
        <v>8</v>
      </c>
      <c r="AC9" s="151">
        <f>AG7</f>
        <v>0</v>
      </c>
      <c r="AD9" s="152">
        <f>AI8</f>
        <v>0</v>
      </c>
      <c r="AE9" s="153" t="s">
        <v>8</v>
      </c>
      <c r="AF9" s="154">
        <f>AG8</f>
        <v>0</v>
      </c>
      <c r="AG9" s="338"/>
      <c r="AH9" s="339"/>
      <c r="AI9" s="340"/>
      <c r="AJ9" s="43">
        <f t="shared" si="1"/>
        <v>0</v>
      </c>
      <c r="AK9" s="142" t="e">
        <f t="shared" si="2"/>
        <v>#DIV/0!</v>
      </c>
      <c r="AL9" s="19" t="e">
        <f t="shared" si="3"/>
        <v>#DIV/0!</v>
      </c>
      <c r="AM9" s="44">
        <f t="shared" si="4"/>
        <v>0</v>
      </c>
      <c r="AN9" s="44" t="s">
        <v>8</v>
      </c>
      <c r="AO9" s="44">
        <f t="shared" si="5"/>
        <v>0</v>
      </c>
      <c r="AP9" s="45" t="e">
        <f t="shared" si="0"/>
        <v>#DIV/0!</v>
      </c>
    </row>
    <row r="10" spans="1:42" ht="20.100000000000001" customHeight="1" x14ac:dyDescent="0.2">
      <c r="B10" s="21"/>
      <c r="C10" s="166"/>
      <c r="D10" s="166"/>
      <c r="E10" s="166"/>
      <c r="F10" s="166"/>
      <c r="G10" s="136">
        <f>$B6</f>
        <v>0</v>
      </c>
      <c r="H10" s="133"/>
      <c r="I10" s="8" t="s">
        <v>8</v>
      </c>
      <c r="J10" s="133"/>
      <c r="K10" s="138">
        <f>$B7</f>
        <v>0</v>
      </c>
    </row>
    <row r="11" spans="1:42" ht="20.100000000000001" customHeight="1" x14ac:dyDescent="0.2">
      <c r="B11" s="21"/>
      <c r="C11" s="166"/>
      <c r="D11" s="166"/>
      <c r="E11" s="166"/>
      <c r="F11" s="166"/>
      <c r="G11" s="136">
        <f>$B3</f>
        <v>0</v>
      </c>
      <c r="H11" s="133"/>
      <c r="I11" s="8" t="s">
        <v>8</v>
      </c>
      <c r="J11" s="133"/>
      <c r="K11" s="138">
        <f>$B4</f>
        <v>0</v>
      </c>
    </row>
    <row r="12" spans="1:42" ht="20.100000000000001" customHeight="1" x14ac:dyDescent="0.2">
      <c r="B12" s="21"/>
      <c r="C12" s="166"/>
      <c r="D12" s="166"/>
      <c r="E12" s="166"/>
      <c r="F12" s="166"/>
      <c r="G12" s="7">
        <f>$B2</f>
        <v>0</v>
      </c>
      <c r="H12" s="133"/>
      <c r="I12" s="8" t="s">
        <v>8</v>
      </c>
      <c r="J12" s="133"/>
      <c r="K12" s="9">
        <f>$B5</f>
        <v>0</v>
      </c>
    </row>
    <row r="13" spans="1:42" ht="20.100000000000001" customHeight="1" x14ac:dyDescent="0.2">
      <c r="B13" s="21"/>
      <c r="C13" s="166"/>
      <c r="D13" s="166"/>
      <c r="E13" s="166"/>
      <c r="F13" s="166"/>
      <c r="G13" s="136">
        <f>$B8</f>
        <v>0</v>
      </c>
      <c r="H13" s="133"/>
      <c r="I13" s="8" t="s">
        <v>8</v>
      </c>
      <c r="J13" s="133"/>
      <c r="K13" s="138">
        <f>$B6</f>
        <v>0</v>
      </c>
    </row>
    <row r="14" spans="1:42" ht="20.100000000000001" customHeight="1" x14ac:dyDescent="0.2">
      <c r="B14" s="21"/>
      <c r="C14" s="166"/>
      <c r="D14" s="166"/>
      <c r="E14" s="166"/>
      <c r="F14" s="166"/>
      <c r="G14" s="136">
        <f>$B5</f>
        <v>0</v>
      </c>
      <c r="H14" s="133"/>
      <c r="I14" s="8" t="s">
        <v>8</v>
      </c>
      <c r="J14" s="133"/>
      <c r="K14" s="138">
        <f>$B3</f>
        <v>0</v>
      </c>
    </row>
    <row r="15" spans="1:42" ht="20.100000000000001" customHeight="1" x14ac:dyDescent="0.2">
      <c r="B15" s="21"/>
      <c r="C15" s="166"/>
      <c r="D15" s="166"/>
      <c r="E15" s="166"/>
      <c r="F15" s="166"/>
      <c r="G15" s="7">
        <f>$B6</f>
        <v>0</v>
      </c>
      <c r="H15" s="133"/>
      <c r="I15" s="8" t="s">
        <v>8</v>
      </c>
      <c r="J15" s="133"/>
      <c r="K15" s="9">
        <f>$B2</f>
        <v>0</v>
      </c>
    </row>
    <row r="16" spans="1:42" ht="20.100000000000001" customHeight="1" x14ac:dyDescent="0.2">
      <c r="B16" s="21"/>
      <c r="C16" s="166"/>
      <c r="D16" s="166"/>
      <c r="E16" s="166"/>
      <c r="F16" s="166"/>
      <c r="G16" s="7">
        <f>$B7</f>
        <v>0</v>
      </c>
      <c r="H16" s="133"/>
      <c r="I16" s="8" t="s">
        <v>8</v>
      </c>
      <c r="J16" s="133"/>
      <c r="K16" s="9">
        <f>$B8</f>
        <v>0</v>
      </c>
    </row>
    <row r="17" spans="2:11" ht="20.100000000000001" customHeight="1" x14ac:dyDescent="0.2">
      <c r="B17" s="21"/>
      <c r="C17" s="166"/>
      <c r="D17" s="166"/>
      <c r="E17" s="166"/>
      <c r="F17" s="166"/>
      <c r="G17" s="136">
        <f>$B4</f>
        <v>0</v>
      </c>
      <c r="H17" s="133"/>
      <c r="I17" s="8" t="s">
        <v>8</v>
      </c>
      <c r="J17" s="133"/>
      <c r="K17" s="138">
        <f>$B5</f>
        <v>0</v>
      </c>
    </row>
    <row r="18" spans="2:11" ht="20.100000000000001" customHeight="1" x14ac:dyDescent="0.2">
      <c r="B18" s="21"/>
      <c r="C18" s="166"/>
      <c r="D18" s="166"/>
      <c r="E18" s="166"/>
      <c r="F18" s="166"/>
      <c r="G18" s="136">
        <f>$B3</f>
        <v>0</v>
      </c>
      <c r="H18" s="133"/>
      <c r="I18" s="8" t="s">
        <v>8</v>
      </c>
      <c r="J18" s="133"/>
      <c r="K18" s="138">
        <f>$B6</f>
        <v>0</v>
      </c>
    </row>
    <row r="19" spans="2:11" ht="20.100000000000001" customHeight="1" x14ac:dyDescent="0.2">
      <c r="B19" s="21"/>
      <c r="C19" s="166"/>
      <c r="D19" s="166"/>
      <c r="E19" s="166"/>
      <c r="F19" s="166"/>
      <c r="G19" s="7">
        <f>$B2</f>
        <v>0</v>
      </c>
      <c r="H19" s="133"/>
      <c r="I19" s="8" t="s">
        <v>8</v>
      </c>
      <c r="J19" s="133"/>
      <c r="K19" s="9">
        <f>$B7</f>
        <v>0</v>
      </c>
    </row>
    <row r="20" spans="2:11" ht="20.100000000000001" customHeight="1" x14ac:dyDescent="0.2">
      <c r="B20" s="21"/>
      <c r="C20" s="166"/>
      <c r="D20" s="166"/>
      <c r="E20" s="166"/>
      <c r="F20" s="166"/>
      <c r="G20" s="7">
        <f>$B6</f>
        <v>0</v>
      </c>
      <c r="H20" s="133"/>
      <c r="I20" s="8" t="s">
        <v>8</v>
      </c>
      <c r="J20" s="133"/>
      <c r="K20" s="9">
        <f>$B4</f>
        <v>0</v>
      </c>
    </row>
    <row r="21" spans="2:11" ht="20.100000000000001" customHeight="1" x14ac:dyDescent="0.2">
      <c r="B21" s="21"/>
      <c r="C21" s="166"/>
      <c r="D21" s="166"/>
      <c r="E21" s="166"/>
      <c r="F21" s="166"/>
      <c r="G21" s="136">
        <f>$B7</f>
        <v>0</v>
      </c>
      <c r="H21" s="133"/>
      <c r="I21" s="8" t="s">
        <v>8</v>
      </c>
      <c r="J21" s="133"/>
      <c r="K21" s="138">
        <f>$B3</f>
        <v>0</v>
      </c>
    </row>
    <row r="22" spans="2:11" ht="20.100000000000001" customHeight="1" thickBot="1" x14ac:dyDescent="0.3">
      <c r="B22" s="21"/>
      <c r="C22" s="166"/>
      <c r="D22" s="166"/>
      <c r="E22" s="166"/>
      <c r="F22" s="166"/>
      <c r="G22" s="139">
        <f>$B8</f>
        <v>0</v>
      </c>
      <c r="H22" s="134"/>
      <c r="I22" s="47" t="s">
        <v>8</v>
      </c>
      <c r="J22" s="134"/>
      <c r="K22" s="140">
        <f>$B2</f>
        <v>0</v>
      </c>
    </row>
  </sheetData>
  <mergeCells count="27">
    <mergeCell ref="A1:K1"/>
    <mergeCell ref="M1:N2"/>
    <mergeCell ref="O1:Q1"/>
    <mergeCell ref="R1:T1"/>
    <mergeCell ref="U1:W1"/>
    <mergeCell ref="AK1:AK2"/>
    <mergeCell ref="AM1:AP2"/>
    <mergeCell ref="O2:Q2"/>
    <mergeCell ref="R2:T2"/>
    <mergeCell ref="U2:W2"/>
    <mergeCell ref="X2:Z2"/>
    <mergeCell ref="AA2:AC2"/>
    <mergeCell ref="AD2:AF2"/>
    <mergeCell ref="AG2:AI2"/>
    <mergeCell ref="X1:Z1"/>
    <mergeCell ref="AA1:AC1"/>
    <mergeCell ref="AD1:AF1"/>
    <mergeCell ref="AG1:AI1"/>
    <mergeCell ref="AJ1:AJ2"/>
    <mergeCell ref="AL1:AL2"/>
    <mergeCell ref="R4:T4"/>
    <mergeCell ref="O3:Q3"/>
    <mergeCell ref="AG9:AI9"/>
    <mergeCell ref="AD8:AF8"/>
    <mergeCell ref="AA7:AC7"/>
    <mergeCell ref="X6:Z6"/>
    <mergeCell ref="U5:W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zoomScale="90" zoomScaleNormal="90" workbookViewId="0">
      <selection sqref="A1:Q1"/>
    </sheetView>
  </sheetViews>
  <sheetFormatPr defaultColWidth="8.85546875" defaultRowHeight="16.5" x14ac:dyDescent="0.3"/>
  <cols>
    <col min="1" max="1" width="5.7109375" style="2" customWidth="1"/>
    <col min="2" max="2" width="18.7109375" style="2" customWidth="1"/>
    <col min="3" max="5" width="0.28515625" style="2" customWidth="1"/>
    <col min="6" max="6" width="4.42578125" style="2" customWidth="1"/>
    <col min="7" max="7" width="18.7109375" style="2" customWidth="1"/>
    <col min="8" max="8" width="5.7109375" style="2" customWidth="1"/>
    <col min="9" max="9" width="3.7109375" style="2" customWidth="1"/>
    <col min="10" max="10" width="5.7109375" style="2" customWidth="1"/>
    <col min="11" max="11" width="18.7109375" style="2" customWidth="1"/>
    <col min="12" max="12" width="5.7109375" style="65" customWidth="1"/>
    <col min="13" max="13" width="18.7109375" style="2" customWidth="1"/>
    <col min="14" max="14" width="5.7109375" style="2" customWidth="1"/>
    <col min="15" max="15" width="3.7109375" style="2" customWidth="1"/>
    <col min="16" max="16" width="5.7109375" style="2" customWidth="1"/>
    <col min="17" max="17" width="18.7109375" style="2" customWidth="1"/>
    <col min="18" max="18" width="9.140625" style="2"/>
    <col min="19" max="19" width="5.140625" style="2" customWidth="1"/>
    <col min="20" max="20" width="15.28515625" style="2" customWidth="1"/>
    <col min="21" max="41" width="5.28515625" style="2" customWidth="1"/>
    <col min="42" max="42" width="9.140625" style="2"/>
    <col min="43" max="43" width="10.85546875" style="2" customWidth="1"/>
    <col min="44" max="44" width="4.85546875" style="2" hidden="1" customWidth="1"/>
    <col min="45" max="45" width="6.28515625" style="2" customWidth="1"/>
    <col min="46" max="46" width="2" style="2" customWidth="1"/>
    <col min="47" max="47" width="6.140625" style="2" customWidth="1"/>
    <col min="48" max="48" width="11.7109375" style="46" customWidth="1"/>
    <col min="49" max="238" width="9.140625" style="2"/>
    <col min="239" max="239" width="5.140625" style="2" customWidth="1"/>
    <col min="240" max="240" width="15.28515625" style="2" customWidth="1"/>
    <col min="241" max="241" width="5" style="2" customWidth="1"/>
    <col min="242" max="257" width="4.42578125" style="2" customWidth="1"/>
    <col min="258" max="258" width="6.42578125" style="2" customWidth="1"/>
    <col min="259" max="264" width="4.42578125" style="2" customWidth="1"/>
    <col min="265" max="266" width="9.140625" style="2"/>
    <col min="267" max="267" width="6.28515625" style="2" customWidth="1"/>
    <col min="268" max="268" width="2" style="2" customWidth="1"/>
    <col min="269" max="269" width="6.140625" style="2" customWidth="1"/>
    <col min="270" max="494" width="9.140625" style="2"/>
    <col min="495" max="495" width="5.140625" style="2" customWidth="1"/>
    <col min="496" max="496" width="15.28515625" style="2" customWidth="1"/>
    <col min="497" max="497" width="5" style="2" customWidth="1"/>
    <col min="498" max="513" width="4.42578125" style="2" customWidth="1"/>
    <col min="514" max="514" width="6.42578125" style="2" customWidth="1"/>
    <col min="515" max="520" width="4.42578125" style="2" customWidth="1"/>
    <col min="521" max="522" width="9.140625" style="2"/>
    <col min="523" max="523" width="6.28515625" style="2" customWidth="1"/>
    <col min="524" max="524" width="2" style="2" customWidth="1"/>
    <col min="525" max="525" width="6.140625" style="2" customWidth="1"/>
    <col min="526" max="750" width="9.140625" style="2"/>
    <col min="751" max="751" width="5.140625" style="2" customWidth="1"/>
    <col min="752" max="752" width="15.28515625" style="2" customWidth="1"/>
    <col min="753" max="753" width="5" style="2" customWidth="1"/>
    <col min="754" max="769" width="4.42578125" style="2" customWidth="1"/>
    <col min="770" max="770" width="6.42578125" style="2" customWidth="1"/>
    <col min="771" max="776" width="4.42578125" style="2" customWidth="1"/>
    <col min="777" max="778" width="9.140625" style="2"/>
    <col min="779" max="779" width="6.28515625" style="2" customWidth="1"/>
    <col min="780" max="780" width="2" style="2" customWidth="1"/>
    <col min="781" max="781" width="6.140625" style="2" customWidth="1"/>
    <col min="782" max="1006" width="9.140625" style="2"/>
    <col min="1007" max="1007" width="5.140625" style="2" customWidth="1"/>
    <col min="1008" max="1008" width="15.28515625" style="2" customWidth="1"/>
    <col min="1009" max="1009" width="5" style="2" customWidth="1"/>
    <col min="1010" max="1025" width="4.42578125" style="2" customWidth="1"/>
    <col min="1026" max="1026" width="6.42578125" style="2" customWidth="1"/>
    <col min="1027" max="1032" width="4.42578125" style="2" customWidth="1"/>
    <col min="1033" max="1034" width="9.140625" style="2"/>
    <col min="1035" max="1035" width="6.28515625" style="2" customWidth="1"/>
    <col min="1036" max="1036" width="2" style="2" customWidth="1"/>
    <col min="1037" max="1037" width="6.140625" style="2" customWidth="1"/>
    <col min="1038" max="1262" width="9.140625" style="2"/>
    <col min="1263" max="1263" width="5.140625" style="2" customWidth="1"/>
    <col min="1264" max="1264" width="15.28515625" style="2" customWidth="1"/>
    <col min="1265" max="1265" width="5" style="2" customWidth="1"/>
    <col min="1266" max="1281" width="4.42578125" style="2" customWidth="1"/>
    <col min="1282" max="1282" width="6.42578125" style="2" customWidth="1"/>
    <col min="1283" max="1288" width="4.42578125" style="2" customWidth="1"/>
    <col min="1289" max="1290" width="9.140625" style="2"/>
    <col min="1291" max="1291" width="6.28515625" style="2" customWidth="1"/>
    <col min="1292" max="1292" width="2" style="2" customWidth="1"/>
    <col min="1293" max="1293" width="6.140625" style="2" customWidth="1"/>
    <col min="1294" max="1518" width="9.140625" style="2"/>
    <col min="1519" max="1519" width="5.140625" style="2" customWidth="1"/>
    <col min="1520" max="1520" width="15.28515625" style="2" customWidth="1"/>
    <col min="1521" max="1521" width="5" style="2" customWidth="1"/>
    <col min="1522" max="1537" width="4.42578125" style="2" customWidth="1"/>
    <col min="1538" max="1538" width="6.42578125" style="2" customWidth="1"/>
    <col min="1539" max="1544" width="4.42578125" style="2" customWidth="1"/>
    <col min="1545" max="1546" width="9.140625" style="2"/>
    <col min="1547" max="1547" width="6.28515625" style="2" customWidth="1"/>
    <col min="1548" max="1548" width="2" style="2" customWidth="1"/>
    <col min="1549" max="1549" width="6.140625" style="2" customWidth="1"/>
    <col min="1550" max="1774" width="9.140625" style="2"/>
    <col min="1775" max="1775" width="5.140625" style="2" customWidth="1"/>
    <col min="1776" max="1776" width="15.28515625" style="2" customWidth="1"/>
    <col min="1777" max="1777" width="5" style="2" customWidth="1"/>
    <col min="1778" max="1793" width="4.42578125" style="2" customWidth="1"/>
    <col min="1794" max="1794" width="6.42578125" style="2" customWidth="1"/>
    <col min="1795" max="1800" width="4.42578125" style="2" customWidth="1"/>
    <col min="1801" max="1802" width="9.140625" style="2"/>
    <col min="1803" max="1803" width="6.28515625" style="2" customWidth="1"/>
    <col min="1804" max="1804" width="2" style="2" customWidth="1"/>
    <col min="1805" max="1805" width="6.140625" style="2" customWidth="1"/>
    <col min="1806" max="2030" width="9.140625" style="2"/>
    <col min="2031" max="2031" width="5.140625" style="2" customWidth="1"/>
    <col min="2032" max="2032" width="15.28515625" style="2" customWidth="1"/>
    <col min="2033" max="2033" width="5" style="2" customWidth="1"/>
    <col min="2034" max="2049" width="4.42578125" style="2" customWidth="1"/>
    <col min="2050" max="2050" width="6.42578125" style="2" customWidth="1"/>
    <col min="2051" max="2056" width="4.42578125" style="2" customWidth="1"/>
    <col min="2057" max="2058" width="9.140625" style="2"/>
    <col min="2059" max="2059" width="6.28515625" style="2" customWidth="1"/>
    <col min="2060" max="2060" width="2" style="2" customWidth="1"/>
    <col min="2061" max="2061" width="6.140625" style="2" customWidth="1"/>
    <col min="2062" max="2286" width="9.140625" style="2"/>
    <col min="2287" max="2287" width="5.140625" style="2" customWidth="1"/>
    <col min="2288" max="2288" width="15.28515625" style="2" customWidth="1"/>
    <col min="2289" max="2289" width="5" style="2" customWidth="1"/>
    <col min="2290" max="2305" width="4.42578125" style="2" customWidth="1"/>
    <col min="2306" max="2306" width="6.42578125" style="2" customWidth="1"/>
    <col min="2307" max="2312" width="4.42578125" style="2" customWidth="1"/>
    <col min="2313" max="2314" width="9.140625" style="2"/>
    <col min="2315" max="2315" width="6.28515625" style="2" customWidth="1"/>
    <col min="2316" max="2316" width="2" style="2" customWidth="1"/>
    <col min="2317" max="2317" width="6.140625" style="2" customWidth="1"/>
    <col min="2318" max="2542" width="9.140625" style="2"/>
    <col min="2543" max="2543" width="5.140625" style="2" customWidth="1"/>
    <col min="2544" max="2544" width="15.28515625" style="2" customWidth="1"/>
    <col min="2545" max="2545" width="5" style="2" customWidth="1"/>
    <col min="2546" max="2561" width="4.42578125" style="2" customWidth="1"/>
    <col min="2562" max="2562" width="6.42578125" style="2" customWidth="1"/>
    <col min="2563" max="2568" width="4.42578125" style="2" customWidth="1"/>
    <col min="2569" max="2570" width="9.140625" style="2"/>
    <col min="2571" max="2571" width="6.28515625" style="2" customWidth="1"/>
    <col min="2572" max="2572" width="2" style="2" customWidth="1"/>
    <col min="2573" max="2573" width="6.140625" style="2" customWidth="1"/>
    <col min="2574" max="2798" width="9.140625" style="2"/>
    <col min="2799" max="2799" width="5.140625" style="2" customWidth="1"/>
    <col min="2800" max="2800" width="15.28515625" style="2" customWidth="1"/>
    <col min="2801" max="2801" width="5" style="2" customWidth="1"/>
    <col min="2802" max="2817" width="4.42578125" style="2" customWidth="1"/>
    <col min="2818" max="2818" width="6.42578125" style="2" customWidth="1"/>
    <col min="2819" max="2824" width="4.42578125" style="2" customWidth="1"/>
    <col min="2825" max="2826" width="9.140625" style="2"/>
    <col min="2827" max="2827" width="6.28515625" style="2" customWidth="1"/>
    <col min="2828" max="2828" width="2" style="2" customWidth="1"/>
    <col min="2829" max="2829" width="6.140625" style="2" customWidth="1"/>
    <col min="2830" max="3054" width="9.140625" style="2"/>
    <col min="3055" max="3055" width="5.140625" style="2" customWidth="1"/>
    <col min="3056" max="3056" width="15.28515625" style="2" customWidth="1"/>
    <col min="3057" max="3057" width="5" style="2" customWidth="1"/>
    <col min="3058" max="3073" width="4.42578125" style="2" customWidth="1"/>
    <col min="3074" max="3074" width="6.42578125" style="2" customWidth="1"/>
    <col min="3075" max="3080" width="4.42578125" style="2" customWidth="1"/>
    <col min="3081" max="3082" width="9.140625" style="2"/>
    <col min="3083" max="3083" width="6.28515625" style="2" customWidth="1"/>
    <col min="3084" max="3084" width="2" style="2" customWidth="1"/>
    <col min="3085" max="3085" width="6.140625" style="2" customWidth="1"/>
    <col min="3086" max="3310" width="9.140625" style="2"/>
    <col min="3311" max="3311" width="5.140625" style="2" customWidth="1"/>
    <col min="3312" max="3312" width="15.28515625" style="2" customWidth="1"/>
    <col min="3313" max="3313" width="5" style="2" customWidth="1"/>
    <col min="3314" max="3329" width="4.42578125" style="2" customWidth="1"/>
    <col min="3330" max="3330" width="6.42578125" style="2" customWidth="1"/>
    <col min="3331" max="3336" width="4.42578125" style="2" customWidth="1"/>
    <col min="3337" max="3338" width="9.140625" style="2"/>
    <col min="3339" max="3339" width="6.28515625" style="2" customWidth="1"/>
    <col min="3340" max="3340" width="2" style="2" customWidth="1"/>
    <col min="3341" max="3341" width="6.140625" style="2" customWidth="1"/>
    <col min="3342" max="3566" width="9.140625" style="2"/>
    <col min="3567" max="3567" width="5.140625" style="2" customWidth="1"/>
    <col min="3568" max="3568" width="15.28515625" style="2" customWidth="1"/>
    <col min="3569" max="3569" width="5" style="2" customWidth="1"/>
    <col min="3570" max="3585" width="4.42578125" style="2" customWidth="1"/>
    <col min="3586" max="3586" width="6.42578125" style="2" customWidth="1"/>
    <col min="3587" max="3592" width="4.42578125" style="2" customWidth="1"/>
    <col min="3593" max="3594" width="9.140625" style="2"/>
    <col min="3595" max="3595" width="6.28515625" style="2" customWidth="1"/>
    <col min="3596" max="3596" width="2" style="2" customWidth="1"/>
    <col min="3597" max="3597" width="6.140625" style="2" customWidth="1"/>
    <col min="3598" max="3822" width="9.140625" style="2"/>
    <col min="3823" max="3823" width="5.140625" style="2" customWidth="1"/>
    <col min="3824" max="3824" width="15.28515625" style="2" customWidth="1"/>
    <col min="3825" max="3825" width="5" style="2" customWidth="1"/>
    <col min="3826" max="3841" width="4.42578125" style="2" customWidth="1"/>
    <col min="3842" max="3842" width="6.42578125" style="2" customWidth="1"/>
    <col min="3843" max="3848" width="4.42578125" style="2" customWidth="1"/>
    <col min="3849" max="3850" width="9.140625" style="2"/>
    <col min="3851" max="3851" width="6.28515625" style="2" customWidth="1"/>
    <col min="3852" max="3852" width="2" style="2" customWidth="1"/>
    <col min="3853" max="3853" width="6.140625" style="2" customWidth="1"/>
    <col min="3854" max="4078" width="9.140625" style="2"/>
    <col min="4079" max="4079" width="5.140625" style="2" customWidth="1"/>
    <col min="4080" max="4080" width="15.28515625" style="2" customWidth="1"/>
    <col min="4081" max="4081" width="5" style="2" customWidth="1"/>
    <col min="4082" max="4097" width="4.42578125" style="2" customWidth="1"/>
    <col min="4098" max="4098" width="6.42578125" style="2" customWidth="1"/>
    <col min="4099" max="4104" width="4.42578125" style="2" customWidth="1"/>
    <col min="4105" max="4106" width="9.140625" style="2"/>
    <col min="4107" max="4107" width="6.28515625" style="2" customWidth="1"/>
    <col min="4108" max="4108" width="2" style="2" customWidth="1"/>
    <col min="4109" max="4109" width="6.140625" style="2" customWidth="1"/>
    <col min="4110" max="4334" width="9.140625" style="2"/>
    <col min="4335" max="4335" width="5.140625" style="2" customWidth="1"/>
    <col min="4336" max="4336" width="15.28515625" style="2" customWidth="1"/>
    <col min="4337" max="4337" width="5" style="2" customWidth="1"/>
    <col min="4338" max="4353" width="4.42578125" style="2" customWidth="1"/>
    <col min="4354" max="4354" width="6.42578125" style="2" customWidth="1"/>
    <col min="4355" max="4360" width="4.42578125" style="2" customWidth="1"/>
    <col min="4361" max="4362" width="9.140625" style="2"/>
    <col min="4363" max="4363" width="6.28515625" style="2" customWidth="1"/>
    <col min="4364" max="4364" width="2" style="2" customWidth="1"/>
    <col min="4365" max="4365" width="6.140625" style="2" customWidth="1"/>
    <col min="4366" max="4590" width="9.140625" style="2"/>
    <col min="4591" max="4591" width="5.140625" style="2" customWidth="1"/>
    <col min="4592" max="4592" width="15.28515625" style="2" customWidth="1"/>
    <col min="4593" max="4593" width="5" style="2" customWidth="1"/>
    <col min="4594" max="4609" width="4.42578125" style="2" customWidth="1"/>
    <col min="4610" max="4610" width="6.42578125" style="2" customWidth="1"/>
    <col min="4611" max="4616" width="4.42578125" style="2" customWidth="1"/>
    <col min="4617" max="4618" width="9.140625" style="2"/>
    <col min="4619" max="4619" width="6.28515625" style="2" customWidth="1"/>
    <col min="4620" max="4620" width="2" style="2" customWidth="1"/>
    <col min="4621" max="4621" width="6.140625" style="2" customWidth="1"/>
    <col min="4622" max="4846" width="9.140625" style="2"/>
    <col min="4847" max="4847" width="5.140625" style="2" customWidth="1"/>
    <col min="4848" max="4848" width="15.28515625" style="2" customWidth="1"/>
    <col min="4849" max="4849" width="5" style="2" customWidth="1"/>
    <col min="4850" max="4865" width="4.42578125" style="2" customWidth="1"/>
    <col min="4866" max="4866" width="6.42578125" style="2" customWidth="1"/>
    <col min="4867" max="4872" width="4.42578125" style="2" customWidth="1"/>
    <col min="4873" max="4874" width="9.140625" style="2"/>
    <col min="4875" max="4875" width="6.28515625" style="2" customWidth="1"/>
    <col min="4876" max="4876" width="2" style="2" customWidth="1"/>
    <col min="4877" max="4877" width="6.140625" style="2" customWidth="1"/>
    <col min="4878" max="5102" width="9.140625" style="2"/>
    <col min="5103" max="5103" width="5.140625" style="2" customWidth="1"/>
    <col min="5104" max="5104" width="15.28515625" style="2" customWidth="1"/>
    <col min="5105" max="5105" width="5" style="2" customWidth="1"/>
    <col min="5106" max="5121" width="4.42578125" style="2" customWidth="1"/>
    <col min="5122" max="5122" width="6.42578125" style="2" customWidth="1"/>
    <col min="5123" max="5128" width="4.42578125" style="2" customWidth="1"/>
    <col min="5129" max="5130" width="9.140625" style="2"/>
    <col min="5131" max="5131" width="6.28515625" style="2" customWidth="1"/>
    <col min="5132" max="5132" width="2" style="2" customWidth="1"/>
    <col min="5133" max="5133" width="6.140625" style="2" customWidth="1"/>
    <col min="5134" max="5358" width="9.140625" style="2"/>
    <col min="5359" max="5359" width="5.140625" style="2" customWidth="1"/>
    <col min="5360" max="5360" width="15.28515625" style="2" customWidth="1"/>
    <col min="5361" max="5361" width="5" style="2" customWidth="1"/>
    <col min="5362" max="5377" width="4.42578125" style="2" customWidth="1"/>
    <col min="5378" max="5378" width="6.42578125" style="2" customWidth="1"/>
    <col min="5379" max="5384" width="4.42578125" style="2" customWidth="1"/>
    <col min="5385" max="5386" width="9.140625" style="2"/>
    <col min="5387" max="5387" width="6.28515625" style="2" customWidth="1"/>
    <col min="5388" max="5388" width="2" style="2" customWidth="1"/>
    <col min="5389" max="5389" width="6.140625" style="2" customWidth="1"/>
    <col min="5390" max="5614" width="9.140625" style="2"/>
    <col min="5615" max="5615" width="5.140625" style="2" customWidth="1"/>
    <col min="5616" max="5616" width="15.28515625" style="2" customWidth="1"/>
    <col min="5617" max="5617" width="5" style="2" customWidth="1"/>
    <col min="5618" max="5633" width="4.42578125" style="2" customWidth="1"/>
    <col min="5634" max="5634" width="6.42578125" style="2" customWidth="1"/>
    <col min="5635" max="5640" width="4.42578125" style="2" customWidth="1"/>
    <col min="5641" max="5642" width="9.140625" style="2"/>
    <col min="5643" max="5643" width="6.28515625" style="2" customWidth="1"/>
    <col min="5644" max="5644" width="2" style="2" customWidth="1"/>
    <col min="5645" max="5645" width="6.140625" style="2" customWidth="1"/>
    <col min="5646" max="5870" width="9.140625" style="2"/>
    <col min="5871" max="5871" width="5.140625" style="2" customWidth="1"/>
    <col min="5872" max="5872" width="15.28515625" style="2" customWidth="1"/>
    <col min="5873" max="5873" width="5" style="2" customWidth="1"/>
    <col min="5874" max="5889" width="4.42578125" style="2" customWidth="1"/>
    <col min="5890" max="5890" width="6.42578125" style="2" customWidth="1"/>
    <col min="5891" max="5896" width="4.42578125" style="2" customWidth="1"/>
    <col min="5897" max="5898" width="9.140625" style="2"/>
    <col min="5899" max="5899" width="6.28515625" style="2" customWidth="1"/>
    <col min="5900" max="5900" width="2" style="2" customWidth="1"/>
    <col min="5901" max="5901" width="6.140625" style="2" customWidth="1"/>
    <col min="5902" max="6126" width="9.140625" style="2"/>
    <col min="6127" max="6127" width="5.140625" style="2" customWidth="1"/>
    <col min="6128" max="6128" width="15.28515625" style="2" customWidth="1"/>
    <col min="6129" max="6129" width="5" style="2" customWidth="1"/>
    <col min="6130" max="6145" width="4.42578125" style="2" customWidth="1"/>
    <col min="6146" max="6146" width="6.42578125" style="2" customWidth="1"/>
    <col min="6147" max="6152" width="4.42578125" style="2" customWidth="1"/>
    <col min="6153" max="6154" width="9.140625" style="2"/>
    <col min="6155" max="6155" width="6.28515625" style="2" customWidth="1"/>
    <col min="6156" max="6156" width="2" style="2" customWidth="1"/>
    <col min="6157" max="6157" width="6.140625" style="2" customWidth="1"/>
    <col min="6158" max="6382" width="9.140625" style="2"/>
    <col min="6383" max="6383" width="5.140625" style="2" customWidth="1"/>
    <col min="6384" max="6384" width="15.28515625" style="2" customWidth="1"/>
    <col min="6385" max="6385" width="5" style="2" customWidth="1"/>
    <col min="6386" max="6401" width="4.42578125" style="2" customWidth="1"/>
    <col min="6402" max="6402" width="6.42578125" style="2" customWidth="1"/>
    <col min="6403" max="6408" width="4.42578125" style="2" customWidth="1"/>
    <col min="6409" max="6410" width="9.140625" style="2"/>
    <col min="6411" max="6411" width="6.28515625" style="2" customWidth="1"/>
    <col min="6412" max="6412" width="2" style="2" customWidth="1"/>
    <col min="6413" max="6413" width="6.140625" style="2" customWidth="1"/>
    <col min="6414" max="6638" width="9.140625" style="2"/>
    <col min="6639" max="6639" width="5.140625" style="2" customWidth="1"/>
    <col min="6640" max="6640" width="15.28515625" style="2" customWidth="1"/>
    <col min="6641" max="6641" width="5" style="2" customWidth="1"/>
    <col min="6642" max="6657" width="4.42578125" style="2" customWidth="1"/>
    <col min="6658" max="6658" width="6.42578125" style="2" customWidth="1"/>
    <col min="6659" max="6664" width="4.42578125" style="2" customWidth="1"/>
    <col min="6665" max="6666" width="9.140625" style="2"/>
    <col min="6667" max="6667" width="6.28515625" style="2" customWidth="1"/>
    <col min="6668" max="6668" width="2" style="2" customWidth="1"/>
    <col min="6669" max="6669" width="6.140625" style="2" customWidth="1"/>
    <col min="6670" max="6894" width="9.140625" style="2"/>
    <col min="6895" max="6895" width="5.140625" style="2" customWidth="1"/>
    <col min="6896" max="6896" width="15.28515625" style="2" customWidth="1"/>
    <col min="6897" max="6897" width="5" style="2" customWidth="1"/>
    <col min="6898" max="6913" width="4.42578125" style="2" customWidth="1"/>
    <col min="6914" max="6914" width="6.42578125" style="2" customWidth="1"/>
    <col min="6915" max="6920" width="4.42578125" style="2" customWidth="1"/>
    <col min="6921" max="6922" width="9.140625" style="2"/>
    <col min="6923" max="6923" width="6.28515625" style="2" customWidth="1"/>
    <col min="6924" max="6924" width="2" style="2" customWidth="1"/>
    <col min="6925" max="6925" width="6.140625" style="2" customWidth="1"/>
    <col min="6926" max="7150" width="9.140625" style="2"/>
    <col min="7151" max="7151" width="5.140625" style="2" customWidth="1"/>
    <col min="7152" max="7152" width="15.28515625" style="2" customWidth="1"/>
    <col min="7153" max="7153" width="5" style="2" customWidth="1"/>
    <col min="7154" max="7169" width="4.42578125" style="2" customWidth="1"/>
    <col min="7170" max="7170" width="6.42578125" style="2" customWidth="1"/>
    <col min="7171" max="7176" width="4.42578125" style="2" customWidth="1"/>
    <col min="7177" max="7178" width="9.140625" style="2"/>
    <col min="7179" max="7179" width="6.28515625" style="2" customWidth="1"/>
    <col min="7180" max="7180" width="2" style="2" customWidth="1"/>
    <col min="7181" max="7181" width="6.140625" style="2" customWidth="1"/>
    <col min="7182" max="7406" width="9.140625" style="2"/>
    <col min="7407" max="7407" width="5.140625" style="2" customWidth="1"/>
    <col min="7408" max="7408" width="15.28515625" style="2" customWidth="1"/>
    <col min="7409" max="7409" width="5" style="2" customWidth="1"/>
    <col min="7410" max="7425" width="4.42578125" style="2" customWidth="1"/>
    <col min="7426" max="7426" width="6.42578125" style="2" customWidth="1"/>
    <col min="7427" max="7432" width="4.42578125" style="2" customWidth="1"/>
    <col min="7433" max="7434" width="9.140625" style="2"/>
    <col min="7435" max="7435" width="6.28515625" style="2" customWidth="1"/>
    <col min="7436" max="7436" width="2" style="2" customWidth="1"/>
    <col min="7437" max="7437" width="6.140625" style="2" customWidth="1"/>
    <col min="7438" max="7662" width="9.140625" style="2"/>
    <col min="7663" max="7663" width="5.140625" style="2" customWidth="1"/>
    <col min="7664" max="7664" width="15.28515625" style="2" customWidth="1"/>
    <col min="7665" max="7665" width="5" style="2" customWidth="1"/>
    <col min="7666" max="7681" width="4.42578125" style="2" customWidth="1"/>
    <col min="7682" max="7682" width="6.42578125" style="2" customWidth="1"/>
    <col min="7683" max="7688" width="4.42578125" style="2" customWidth="1"/>
    <col min="7689" max="7690" width="9.140625" style="2"/>
    <col min="7691" max="7691" width="6.28515625" style="2" customWidth="1"/>
    <col min="7692" max="7692" width="2" style="2" customWidth="1"/>
    <col min="7693" max="7693" width="6.140625" style="2" customWidth="1"/>
    <col min="7694" max="7918" width="9.140625" style="2"/>
    <col min="7919" max="7919" width="5.140625" style="2" customWidth="1"/>
    <col min="7920" max="7920" width="15.28515625" style="2" customWidth="1"/>
    <col min="7921" max="7921" width="5" style="2" customWidth="1"/>
    <col min="7922" max="7937" width="4.42578125" style="2" customWidth="1"/>
    <col min="7938" max="7938" width="6.42578125" style="2" customWidth="1"/>
    <col min="7939" max="7944" width="4.42578125" style="2" customWidth="1"/>
    <col min="7945" max="7946" width="9.140625" style="2"/>
    <col min="7947" max="7947" width="6.28515625" style="2" customWidth="1"/>
    <col min="7948" max="7948" width="2" style="2" customWidth="1"/>
    <col min="7949" max="7949" width="6.140625" style="2" customWidth="1"/>
    <col min="7950" max="8174" width="9.140625" style="2"/>
    <col min="8175" max="8175" width="5.140625" style="2" customWidth="1"/>
    <col min="8176" max="8176" width="15.28515625" style="2" customWidth="1"/>
    <col min="8177" max="8177" width="5" style="2" customWidth="1"/>
    <col min="8178" max="8193" width="4.42578125" style="2" customWidth="1"/>
    <col min="8194" max="8194" width="6.42578125" style="2" customWidth="1"/>
    <col min="8195" max="8200" width="4.42578125" style="2" customWidth="1"/>
    <col min="8201" max="8202" width="9.140625" style="2"/>
    <col min="8203" max="8203" width="6.28515625" style="2" customWidth="1"/>
    <col min="8204" max="8204" width="2" style="2" customWidth="1"/>
    <col min="8205" max="8205" width="6.140625" style="2" customWidth="1"/>
    <col min="8206" max="8430" width="9.140625" style="2"/>
    <col min="8431" max="8431" width="5.140625" style="2" customWidth="1"/>
    <col min="8432" max="8432" width="15.28515625" style="2" customWidth="1"/>
    <col min="8433" max="8433" width="5" style="2" customWidth="1"/>
    <col min="8434" max="8449" width="4.42578125" style="2" customWidth="1"/>
    <col min="8450" max="8450" width="6.42578125" style="2" customWidth="1"/>
    <col min="8451" max="8456" width="4.42578125" style="2" customWidth="1"/>
    <col min="8457" max="8458" width="9.140625" style="2"/>
    <col min="8459" max="8459" width="6.28515625" style="2" customWidth="1"/>
    <col min="8460" max="8460" width="2" style="2" customWidth="1"/>
    <col min="8461" max="8461" width="6.140625" style="2" customWidth="1"/>
    <col min="8462" max="8686" width="9.140625" style="2"/>
    <col min="8687" max="8687" width="5.140625" style="2" customWidth="1"/>
    <col min="8688" max="8688" width="15.28515625" style="2" customWidth="1"/>
    <col min="8689" max="8689" width="5" style="2" customWidth="1"/>
    <col min="8690" max="8705" width="4.42578125" style="2" customWidth="1"/>
    <col min="8706" max="8706" width="6.42578125" style="2" customWidth="1"/>
    <col min="8707" max="8712" width="4.42578125" style="2" customWidth="1"/>
    <col min="8713" max="8714" width="9.140625" style="2"/>
    <col min="8715" max="8715" width="6.28515625" style="2" customWidth="1"/>
    <col min="8716" max="8716" width="2" style="2" customWidth="1"/>
    <col min="8717" max="8717" width="6.140625" style="2" customWidth="1"/>
    <col min="8718" max="8942" width="9.140625" style="2"/>
    <col min="8943" max="8943" width="5.140625" style="2" customWidth="1"/>
    <col min="8944" max="8944" width="15.28515625" style="2" customWidth="1"/>
    <col min="8945" max="8945" width="5" style="2" customWidth="1"/>
    <col min="8946" max="8961" width="4.42578125" style="2" customWidth="1"/>
    <col min="8962" max="8962" width="6.42578125" style="2" customWidth="1"/>
    <col min="8963" max="8968" width="4.42578125" style="2" customWidth="1"/>
    <col min="8969" max="8970" width="9.140625" style="2"/>
    <col min="8971" max="8971" width="6.28515625" style="2" customWidth="1"/>
    <col min="8972" max="8972" width="2" style="2" customWidth="1"/>
    <col min="8973" max="8973" width="6.140625" style="2" customWidth="1"/>
    <col min="8974" max="9198" width="9.140625" style="2"/>
    <col min="9199" max="9199" width="5.140625" style="2" customWidth="1"/>
    <col min="9200" max="9200" width="15.28515625" style="2" customWidth="1"/>
    <col min="9201" max="9201" width="5" style="2" customWidth="1"/>
    <col min="9202" max="9217" width="4.42578125" style="2" customWidth="1"/>
    <col min="9218" max="9218" width="6.42578125" style="2" customWidth="1"/>
    <col min="9219" max="9224" width="4.42578125" style="2" customWidth="1"/>
    <col min="9225" max="9226" width="9.140625" style="2"/>
    <col min="9227" max="9227" width="6.28515625" style="2" customWidth="1"/>
    <col min="9228" max="9228" width="2" style="2" customWidth="1"/>
    <col min="9229" max="9229" width="6.140625" style="2" customWidth="1"/>
    <col min="9230" max="9454" width="9.140625" style="2"/>
    <col min="9455" max="9455" width="5.140625" style="2" customWidth="1"/>
    <col min="9456" max="9456" width="15.28515625" style="2" customWidth="1"/>
    <col min="9457" max="9457" width="5" style="2" customWidth="1"/>
    <col min="9458" max="9473" width="4.42578125" style="2" customWidth="1"/>
    <col min="9474" max="9474" width="6.42578125" style="2" customWidth="1"/>
    <col min="9475" max="9480" width="4.42578125" style="2" customWidth="1"/>
    <col min="9481" max="9482" width="9.140625" style="2"/>
    <col min="9483" max="9483" width="6.28515625" style="2" customWidth="1"/>
    <col min="9484" max="9484" width="2" style="2" customWidth="1"/>
    <col min="9485" max="9485" width="6.140625" style="2" customWidth="1"/>
    <col min="9486" max="9710" width="9.140625" style="2"/>
    <col min="9711" max="9711" width="5.140625" style="2" customWidth="1"/>
    <col min="9712" max="9712" width="15.28515625" style="2" customWidth="1"/>
    <col min="9713" max="9713" width="5" style="2" customWidth="1"/>
    <col min="9714" max="9729" width="4.42578125" style="2" customWidth="1"/>
    <col min="9730" max="9730" width="6.42578125" style="2" customWidth="1"/>
    <col min="9731" max="9736" width="4.42578125" style="2" customWidth="1"/>
    <col min="9737" max="9738" width="9.140625" style="2"/>
    <col min="9739" max="9739" width="6.28515625" style="2" customWidth="1"/>
    <col min="9740" max="9740" width="2" style="2" customWidth="1"/>
    <col min="9741" max="9741" width="6.140625" style="2" customWidth="1"/>
    <col min="9742" max="9966" width="9.140625" style="2"/>
    <col min="9967" max="9967" width="5.140625" style="2" customWidth="1"/>
    <col min="9968" max="9968" width="15.28515625" style="2" customWidth="1"/>
    <col min="9969" max="9969" width="5" style="2" customWidth="1"/>
    <col min="9970" max="9985" width="4.42578125" style="2" customWidth="1"/>
    <col min="9986" max="9986" width="6.42578125" style="2" customWidth="1"/>
    <col min="9987" max="9992" width="4.42578125" style="2" customWidth="1"/>
    <col min="9993" max="9994" width="9.140625" style="2"/>
    <col min="9995" max="9995" width="6.28515625" style="2" customWidth="1"/>
    <col min="9996" max="9996" width="2" style="2" customWidth="1"/>
    <col min="9997" max="9997" width="6.140625" style="2" customWidth="1"/>
    <col min="9998" max="10222" width="9.140625" style="2"/>
    <col min="10223" max="10223" width="5.140625" style="2" customWidth="1"/>
    <col min="10224" max="10224" width="15.28515625" style="2" customWidth="1"/>
    <col min="10225" max="10225" width="5" style="2" customWidth="1"/>
    <col min="10226" max="10241" width="4.42578125" style="2" customWidth="1"/>
    <col min="10242" max="10242" width="6.42578125" style="2" customWidth="1"/>
    <col min="10243" max="10248" width="4.42578125" style="2" customWidth="1"/>
    <col min="10249" max="10250" width="9.140625" style="2"/>
    <col min="10251" max="10251" width="6.28515625" style="2" customWidth="1"/>
    <col min="10252" max="10252" width="2" style="2" customWidth="1"/>
    <col min="10253" max="10253" width="6.140625" style="2" customWidth="1"/>
    <col min="10254" max="10478" width="9.140625" style="2"/>
    <col min="10479" max="10479" width="5.140625" style="2" customWidth="1"/>
    <col min="10480" max="10480" width="15.28515625" style="2" customWidth="1"/>
    <col min="10481" max="10481" width="5" style="2" customWidth="1"/>
    <col min="10482" max="10497" width="4.42578125" style="2" customWidth="1"/>
    <col min="10498" max="10498" width="6.42578125" style="2" customWidth="1"/>
    <col min="10499" max="10504" width="4.42578125" style="2" customWidth="1"/>
    <col min="10505" max="10506" width="9.140625" style="2"/>
    <col min="10507" max="10507" width="6.28515625" style="2" customWidth="1"/>
    <col min="10508" max="10508" width="2" style="2" customWidth="1"/>
    <col min="10509" max="10509" width="6.140625" style="2" customWidth="1"/>
    <col min="10510" max="10734" width="9.140625" style="2"/>
    <col min="10735" max="10735" width="5.140625" style="2" customWidth="1"/>
    <col min="10736" max="10736" width="15.28515625" style="2" customWidth="1"/>
    <col min="10737" max="10737" width="5" style="2" customWidth="1"/>
    <col min="10738" max="10753" width="4.42578125" style="2" customWidth="1"/>
    <col min="10754" max="10754" width="6.42578125" style="2" customWidth="1"/>
    <col min="10755" max="10760" width="4.42578125" style="2" customWidth="1"/>
    <col min="10761" max="10762" width="9.140625" style="2"/>
    <col min="10763" max="10763" width="6.28515625" style="2" customWidth="1"/>
    <col min="10764" max="10764" width="2" style="2" customWidth="1"/>
    <col min="10765" max="10765" width="6.140625" style="2" customWidth="1"/>
    <col min="10766" max="10990" width="9.140625" style="2"/>
    <col min="10991" max="10991" width="5.140625" style="2" customWidth="1"/>
    <col min="10992" max="10992" width="15.28515625" style="2" customWidth="1"/>
    <col min="10993" max="10993" width="5" style="2" customWidth="1"/>
    <col min="10994" max="11009" width="4.42578125" style="2" customWidth="1"/>
    <col min="11010" max="11010" width="6.42578125" style="2" customWidth="1"/>
    <col min="11011" max="11016" width="4.42578125" style="2" customWidth="1"/>
    <col min="11017" max="11018" width="9.140625" style="2"/>
    <col min="11019" max="11019" width="6.28515625" style="2" customWidth="1"/>
    <col min="11020" max="11020" width="2" style="2" customWidth="1"/>
    <col min="11021" max="11021" width="6.140625" style="2" customWidth="1"/>
    <col min="11022" max="11246" width="9.140625" style="2"/>
    <col min="11247" max="11247" width="5.140625" style="2" customWidth="1"/>
    <col min="11248" max="11248" width="15.28515625" style="2" customWidth="1"/>
    <col min="11249" max="11249" width="5" style="2" customWidth="1"/>
    <col min="11250" max="11265" width="4.42578125" style="2" customWidth="1"/>
    <col min="11266" max="11266" width="6.42578125" style="2" customWidth="1"/>
    <col min="11267" max="11272" width="4.42578125" style="2" customWidth="1"/>
    <col min="11273" max="11274" width="9.140625" style="2"/>
    <col min="11275" max="11275" width="6.28515625" style="2" customWidth="1"/>
    <col min="11276" max="11276" width="2" style="2" customWidth="1"/>
    <col min="11277" max="11277" width="6.140625" style="2" customWidth="1"/>
    <col min="11278" max="11502" width="9.140625" style="2"/>
    <col min="11503" max="11503" width="5.140625" style="2" customWidth="1"/>
    <col min="11504" max="11504" width="15.28515625" style="2" customWidth="1"/>
    <col min="11505" max="11505" width="5" style="2" customWidth="1"/>
    <col min="11506" max="11521" width="4.42578125" style="2" customWidth="1"/>
    <col min="11522" max="11522" width="6.42578125" style="2" customWidth="1"/>
    <col min="11523" max="11528" width="4.42578125" style="2" customWidth="1"/>
    <col min="11529" max="11530" width="9.140625" style="2"/>
    <col min="11531" max="11531" width="6.28515625" style="2" customWidth="1"/>
    <col min="11532" max="11532" width="2" style="2" customWidth="1"/>
    <col min="11533" max="11533" width="6.140625" style="2" customWidth="1"/>
    <col min="11534" max="11758" width="9.140625" style="2"/>
    <col min="11759" max="11759" width="5.140625" style="2" customWidth="1"/>
    <col min="11760" max="11760" width="15.28515625" style="2" customWidth="1"/>
    <col min="11761" max="11761" width="5" style="2" customWidth="1"/>
    <col min="11762" max="11777" width="4.42578125" style="2" customWidth="1"/>
    <col min="11778" max="11778" width="6.42578125" style="2" customWidth="1"/>
    <col min="11779" max="11784" width="4.42578125" style="2" customWidth="1"/>
    <col min="11785" max="11786" width="9.140625" style="2"/>
    <col min="11787" max="11787" width="6.28515625" style="2" customWidth="1"/>
    <col min="11788" max="11788" width="2" style="2" customWidth="1"/>
    <col min="11789" max="11789" width="6.140625" style="2" customWidth="1"/>
    <col min="11790" max="12014" width="9.140625" style="2"/>
    <col min="12015" max="12015" width="5.140625" style="2" customWidth="1"/>
    <col min="12016" max="12016" width="15.28515625" style="2" customWidth="1"/>
    <col min="12017" max="12017" width="5" style="2" customWidth="1"/>
    <col min="12018" max="12033" width="4.42578125" style="2" customWidth="1"/>
    <col min="12034" max="12034" width="6.42578125" style="2" customWidth="1"/>
    <col min="12035" max="12040" width="4.42578125" style="2" customWidth="1"/>
    <col min="12041" max="12042" width="9.140625" style="2"/>
    <col min="12043" max="12043" width="6.28515625" style="2" customWidth="1"/>
    <col min="12044" max="12044" width="2" style="2" customWidth="1"/>
    <col min="12045" max="12045" width="6.140625" style="2" customWidth="1"/>
    <col min="12046" max="12270" width="9.140625" style="2"/>
    <col min="12271" max="12271" width="5.140625" style="2" customWidth="1"/>
    <col min="12272" max="12272" width="15.28515625" style="2" customWidth="1"/>
    <col min="12273" max="12273" width="5" style="2" customWidth="1"/>
    <col min="12274" max="12289" width="4.42578125" style="2" customWidth="1"/>
    <col min="12290" max="12290" width="6.42578125" style="2" customWidth="1"/>
    <col min="12291" max="12296" width="4.42578125" style="2" customWidth="1"/>
    <col min="12297" max="12298" width="9.140625" style="2"/>
    <col min="12299" max="12299" width="6.28515625" style="2" customWidth="1"/>
    <col min="12300" max="12300" width="2" style="2" customWidth="1"/>
    <col min="12301" max="12301" width="6.140625" style="2" customWidth="1"/>
    <col min="12302" max="12526" width="9.140625" style="2"/>
    <col min="12527" max="12527" width="5.140625" style="2" customWidth="1"/>
    <col min="12528" max="12528" width="15.28515625" style="2" customWidth="1"/>
    <col min="12529" max="12529" width="5" style="2" customWidth="1"/>
    <col min="12530" max="12545" width="4.42578125" style="2" customWidth="1"/>
    <col min="12546" max="12546" width="6.42578125" style="2" customWidth="1"/>
    <col min="12547" max="12552" width="4.42578125" style="2" customWidth="1"/>
    <col min="12553" max="12554" width="9.140625" style="2"/>
    <col min="12555" max="12555" width="6.28515625" style="2" customWidth="1"/>
    <col min="12556" max="12556" width="2" style="2" customWidth="1"/>
    <col min="12557" max="12557" width="6.140625" style="2" customWidth="1"/>
    <col min="12558" max="12782" width="9.140625" style="2"/>
    <col min="12783" max="12783" width="5.140625" style="2" customWidth="1"/>
    <col min="12784" max="12784" width="15.28515625" style="2" customWidth="1"/>
    <col min="12785" max="12785" width="5" style="2" customWidth="1"/>
    <col min="12786" max="12801" width="4.42578125" style="2" customWidth="1"/>
    <col min="12802" max="12802" width="6.42578125" style="2" customWidth="1"/>
    <col min="12803" max="12808" width="4.42578125" style="2" customWidth="1"/>
    <col min="12809" max="12810" width="9.140625" style="2"/>
    <col min="12811" max="12811" width="6.28515625" style="2" customWidth="1"/>
    <col min="12812" max="12812" width="2" style="2" customWidth="1"/>
    <col min="12813" max="12813" width="6.140625" style="2" customWidth="1"/>
    <col min="12814" max="13038" width="9.140625" style="2"/>
    <col min="13039" max="13039" width="5.140625" style="2" customWidth="1"/>
    <col min="13040" max="13040" width="15.28515625" style="2" customWidth="1"/>
    <col min="13041" max="13041" width="5" style="2" customWidth="1"/>
    <col min="13042" max="13057" width="4.42578125" style="2" customWidth="1"/>
    <col min="13058" max="13058" width="6.42578125" style="2" customWidth="1"/>
    <col min="13059" max="13064" width="4.42578125" style="2" customWidth="1"/>
    <col min="13065" max="13066" width="9.140625" style="2"/>
    <col min="13067" max="13067" width="6.28515625" style="2" customWidth="1"/>
    <col min="13068" max="13068" width="2" style="2" customWidth="1"/>
    <col min="13069" max="13069" width="6.140625" style="2" customWidth="1"/>
    <col min="13070" max="13294" width="9.140625" style="2"/>
    <col min="13295" max="13295" width="5.140625" style="2" customWidth="1"/>
    <col min="13296" max="13296" width="15.28515625" style="2" customWidth="1"/>
    <col min="13297" max="13297" width="5" style="2" customWidth="1"/>
    <col min="13298" max="13313" width="4.42578125" style="2" customWidth="1"/>
    <col min="13314" max="13314" width="6.42578125" style="2" customWidth="1"/>
    <col min="13315" max="13320" width="4.42578125" style="2" customWidth="1"/>
    <col min="13321" max="13322" width="9.140625" style="2"/>
    <col min="13323" max="13323" width="6.28515625" style="2" customWidth="1"/>
    <col min="13324" max="13324" width="2" style="2" customWidth="1"/>
    <col min="13325" max="13325" width="6.140625" style="2" customWidth="1"/>
    <col min="13326" max="13550" width="9.140625" style="2"/>
    <col min="13551" max="13551" width="5.140625" style="2" customWidth="1"/>
    <col min="13552" max="13552" width="15.28515625" style="2" customWidth="1"/>
    <col min="13553" max="13553" width="5" style="2" customWidth="1"/>
    <col min="13554" max="13569" width="4.42578125" style="2" customWidth="1"/>
    <col min="13570" max="13570" width="6.42578125" style="2" customWidth="1"/>
    <col min="13571" max="13576" width="4.42578125" style="2" customWidth="1"/>
    <col min="13577" max="13578" width="9.140625" style="2"/>
    <col min="13579" max="13579" width="6.28515625" style="2" customWidth="1"/>
    <col min="13580" max="13580" width="2" style="2" customWidth="1"/>
    <col min="13581" max="13581" width="6.140625" style="2" customWidth="1"/>
    <col min="13582" max="13806" width="9.140625" style="2"/>
    <col min="13807" max="13807" width="5.140625" style="2" customWidth="1"/>
    <col min="13808" max="13808" width="15.28515625" style="2" customWidth="1"/>
    <col min="13809" max="13809" width="5" style="2" customWidth="1"/>
    <col min="13810" max="13825" width="4.42578125" style="2" customWidth="1"/>
    <col min="13826" max="13826" width="6.42578125" style="2" customWidth="1"/>
    <col min="13827" max="13832" width="4.42578125" style="2" customWidth="1"/>
    <col min="13833" max="13834" width="9.140625" style="2"/>
    <col min="13835" max="13835" width="6.28515625" style="2" customWidth="1"/>
    <col min="13836" max="13836" width="2" style="2" customWidth="1"/>
    <col min="13837" max="13837" width="6.140625" style="2" customWidth="1"/>
    <col min="13838" max="14062" width="9.140625" style="2"/>
    <col min="14063" max="14063" width="5.140625" style="2" customWidth="1"/>
    <col min="14064" max="14064" width="15.28515625" style="2" customWidth="1"/>
    <col min="14065" max="14065" width="5" style="2" customWidth="1"/>
    <col min="14066" max="14081" width="4.42578125" style="2" customWidth="1"/>
    <col min="14082" max="14082" width="6.42578125" style="2" customWidth="1"/>
    <col min="14083" max="14088" width="4.42578125" style="2" customWidth="1"/>
    <col min="14089" max="14090" width="9.140625" style="2"/>
    <col min="14091" max="14091" width="6.28515625" style="2" customWidth="1"/>
    <col min="14092" max="14092" width="2" style="2" customWidth="1"/>
    <col min="14093" max="14093" width="6.140625" style="2" customWidth="1"/>
    <col min="14094" max="14318" width="9.140625" style="2"/>
    <col min="14319" max="14319" width="5.140625" style="2" customWidth="1"/>
    <col min="14320" max="14320" width="15.28515625" style="2" customWidth="1"/>
    <col min="14321" max="14321" width="5" style="2" customWidth="1"/>
    <col min="14322" max="14337" width="4.42578125" style="2" customWidth="1"/>
    <col min="14338" max="14338" width="6.42578125" style="2" customWidth="1"/>
    <col min="14339" max="14344" width="4.42578125" style="2" customWidth="1"/>
    <col min="14345" max="14346" width="9.140625" style="2"/>
    <col min="14347" max="14347" width="6.28515625" style="2" customWidth="1"/>
    <col min="14348" max="14348" width="2" style="2" customWidth="1"/>
    <col min="14349" max="14349" width="6.140625" style="2" customWidth="1"/>
    <col min="14350" max="14574" width="9.140625" style="2"/>
    <col min="14575" max="14575" width="5.140625" style="2" customWidth="1"/>
    <col min="14576" max="14576" width="15.28515625" style="2" customWidth="1"/>
    <col min="14577" max="14577" width="5" style="2" customWidth="1"/>
    <col min="14578" max="14593" width="4.42578125" style="2" customWidth="1"/>
    <col min="14594" max="14594" width="6.42578125" style="2" customWidth="1"/>
    <col min="14595" max="14600" width="4.42578125" style="2" customWidth="1"/>
    <col min="14601" max="14602" width="9.140625" style="2"/>
    <col min="14603" max="14603" width="6.28515625" style="2" customWidth="1"/>
    <col min="14604" max="14604" width="2" style="2" customWidth="1"/>
    <col min="14605" max="14605" width="6.140625" style="2" customWidth="1"/>
    <col min="14606" max="14830" width="9.140625" style="2"/>
    <col min="14831" max="14831" width="5.140625" style="2" customWidth="1"/>
    <col min="14832" max="14832" width="15.28515625" style="2" customWidth="1"/>
    <col min="14833" max="14833" width="5" style="2" customWidth="1"/>
    <col min="14834" max="14849" width="4.42578125" style="2" customWidth="1"/>
    <col min="14850" max="14850" width="6.42578125" style="2" customWidth="1"/>
    <col min="14851" max="14856" width="4.42578125" style="2" customWidth="1"/>
    <col min="14857" max="14858" width="9.140625" style="2"/>
    <col min="14859" max="14859" width="6.28515625" style="2" customWidth="1"/>
    <col min="14860" max="14860" width="2" style="2" customWidth="1"/>
    <col min="14861" max="14861" width="6.140625" style="2" customWidth="1"/>
    <col min="14862" max="15086" width="9.140625" style="2"/>
    <col min="15087" max="15087" width="5.140625" style="2" customWidth="1"/>
    <col min="15088" max="15088" width="15.28515625" style="2" customWidth="1"/>
    <col min="15089" max="15089" width="5" style="2" customWidth="1"/>
    <col min="15090" max="15105" width="4.42578125" style="2" customWidth="1"/>
    <col min="15106" max="15106" width="6.42578125" style="2" customWidth="1"/>
    <col min="15107" max="15112" width="4.42578125" style="2" customWidth="1"/>
    <col min="15113" max="15114" width="9.140625" style="2"/>
    <col min="15115" max="15115" width="6.28515625" style="2" customWidth="1"/>
    <col min="15116" max="15116" width="2" style="2" customWidth="1"/>
    <col min="15117" max="15117" width="6.140625" style="2" customWidth="1"/>
    <col min="15118" max="15342" width="9.140625" style="2"/>
    <col min="15343" max="15343" width="5.140625" style="2" customWidth="1"/>
    <col min="15344" max="15344" width="15.28515625" style="2" customWidth="1"/>
    <col min="15345" max="15345" width="5" style="2" customWidth="1"/>
    <col min="15346" max="15361" width="4.42578125" style="2" customWidth="1"/>
    <col min="15362" max="15362" width="6.42578125" style="2" customWidth="1"/>
    <col min="15363" max="15368" width="4.42578125" style="2" customWidth="1"/>
    <col min="15369" max="15370" width="9.140625" style="2"/>
    <col min="15371" max="15371" width="6.28515625" style="2" customWidth="1"/>
    <col min="15372" max="15372" width="2" style="2" customWidth="1"/>
    <col min="15373" max="15373" width="6.140625" style="2" customWidth="1"/>
    <col min="15374" max="15598" width="9.140625" style="2"/>
    <col min="15599" max="15599" width="5.140625" style="2" customWidth="1"/>
    <col min="15600" max="15600" width="15.28515625" style="2" customWidth="1"/>
    <col min="15601" max="15601" width="5" style="2" customWidth="1"/>
    <col min="15602" max="15617" width="4.42578125" style="2" customWidth="1"/>
    <col min="15618" max="15618" width="6.42578125" style="2" customWidth="1"/>
    <col min="15619" max="15624" width="4.42578125" style="2" customWidth="1"/>
    <col min="15625" max="15626" width="9.140625" style="2"/>
    <col min="15627" max="15627" width="6.28515625" style="2" customWidth="1"/>
    <col min="15628" max="15628" width="2" style="2" customWidth="1"/>
    <col min="15629" max="15629" width="6.140625" style="2" customWidth="1"/>
    <col min="15630" max="15854" width="9.140625" style="2"/>
    <col min="15855" max="15855" width="5.140625" style="2" customWidth="1"/>
    <col min="15856" max="15856" width="15.28515625" style="2" customWidth="1"/>
    <col min="15857" max="15857" width="5" style="2" customWidth="1"/>
    <col min="15858" max="15873" width="4.42578125" style="2" customWidth="1"/>
    <col min="15874" max="15874" width="6.42578125" style="2" customWidth="1"/>
    <col min="15875" max="15880" width="4.42578125" style="2" customWidth="1"/>
    <col min="15881" max="15882" width="9.140625" style="2"/>
    <col min="15883" max="15883" width="6.28515625" style="2" customWidth="1"/>
    <col min="15884" max="15884" width="2" style="2" customWidth="1"/>
    <col min="15885" max="15885" width="6.140625" style="2" customWidth="1"/>
    <col min="15886" max="16110" width="9.140625" style="2"/>
    <col min="16111" max="16111" width="5.140625" style="2" customWidth="1"/>
    <col min="16112" max="16112" width="15.28515625" style="2" customWidth="1"/>
    <col min="16113" max="16113" width="5" style="2" customWidth="1"/>
    <col min="16114" max="16129" width="4.42578125" style="2" customWidth="1"/>
    <col min="16130" max="16130" width="6.42578125" style="2" customWidth="1"/>
    <col min="16131" max="16136" width="4.42578125" style="2" customWidth="1"/>
    <col min="16137" max="16138" width="9.140625" style="2"/>
    <col min="16139" max="16139" width="6.28515625" style="2" customWidth="1"/>
    <col min="16140" max="16140" width="2" style="2" customWidth="1"/>
    <col min="16141" max="16141" width="6.140625" style="2" customWidth="1"/>
    <col min="16142" max="16384" width="9.140625" style="2"/>
  </cols>
  <sheetData>
    <row r="1" spans="1:48" ht="50.1" customHeight="1" thickBot="1" x14ac:dyDescent="0.3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442"/>
      <c r="P1" s="442"/>
      <c r="Q1" s="443"/>
      <c r="S1" s="444"/>
      <c r="T1" s="445"/>
      <c r="U1" s="277" t="s">
        <v>0</v>
      </c>
      <c r="V1" s="265"/>
      <c r="W1" s="266"/>
      <c r="X1" s="277" t="s">
        <v>1</v>
      </c>
      <c r="Y1" s="265"/>
      <c r="Z1" s="266"/>
      <c r="AA1" s="277" t="s">
        <v>2</v>
      </c>
      <c r="AB1" s="265"/>
      <c r="AC1" s="266"/>
      <c r="AD1" s="277" t="s">
        <v>3</v>
      </c>
      <c r="AE1" s="265"/>
      <c r="AF1" s="266"/>
      <c r="AG1" s="277" t="s">
        <v>4</v>
      </c>
      <c r="AH1" s="265"/>
      <c r="AI1" s="266"/>
      <c r="AJ1" s="277" t="s">
        <v>5</v>
      </c>
      <c r="AK1" s="265"/>
      <c r="AL1" s="266"/>
      <c r="AM1" s="277" t="s">
        <v>6</v>
      </c>
      <c r="AN1" s="265"/>
      <c r="AO1" s="266"/>
      <c r="AP1" s="281" t="s">
        <v>13</v>
      </c>
      <c r="AQ1" s="440" t="s">
        <v>14</v>
      </c>
      <c r="AR1" s="316" t="s">
        <v>16</v>
      </c>
      <c r="AS1" s="265" t="s">
        <v>15</v>
      </c>
      <c r="AT1" s="265"/>
      <c r="AU1" s="265"/>
      <c r="AV1" s="266"/>
    </row>
    <row r="2" spans="1:48" ht="20.100000000000001" customHeight="1" thickBot="1" x14ac:dyDescent="0.35">
      <c r="A2" s="3" t="s">
        <v>0</v>
      </c>
      <c r="B2" s="129"/>
      <c r="C2" s="164"/>
      <c r="D2" s="164"/>
      <c r="E2" s="164"/>
      <c r="F2" s="21"/>
      <c r="G2" s="168">
        <f>$B3</f>
        <v>0</v>
      </c>
      <c r="H2" s="132"/>
      <c r="I2" s="180" t="s">
        <v>8</v>
      </c>
      <c r="J2" s="174"/>
      <c r="K2" s="137">
        <f>$B8</f>
        <v>0</v>
      </c>
      <c r="L2" s="70"/>
      <c r="M2" s="168">
        <f>$B3</f>
        <v>0</v>
      </c>
      <c r="N2" s="132"/>
      <c r="O2" s="171" t="s">
        <v>8</v>
      </c>
      <c r="P2" s="174"/>
      <c r="Q2" s="137">
        <f>$B8</f>
        <v>0</v>
      </c>
      <c r="S2" s="446"/>
      <c r="T2" s="447"/>
      <c r="U2" s="269">
        <f>T3</f>
        <v>0</v>
      </c>
      <c r="V2" s="267"/>
      <c r="W2" s="268"/>
      <c r="X2" s="269">
        <f>T5</f>
        <v>0</v>
      </c>
      <c r="Y2" s="267"/>
      <c r="Z2" s="268"/>
      <c r="AA2" s="269">
        <f>T7</f>
        <v>0</v>
      </c>
      <c r="AB2" s="267"/>
      <c r="AC2" s="268"/>
      <c r="AD2" s="269">
        <f>T9</f>
        <v>0</v>
      </c>
      <c r="AE2" s="267"/>
      <c r="AF2" s="268"/>
      <c r="AG2" s="269">
        <f>T11</f>
        <v>0</v>
      </c>
      <c r="AH2" s="267"/>
      <c r="AI2" s="268"/>
      <c r="AJ2" s="269">
        <f>T13</f>
        <v>0</v>
      </c>
      <c r="AK2" s="267"/>
      <c r="AL2" s="268"/>
      <c r="AM2" s="269">
        <f>T15</f>
        <v>0</v>
      </c>
      <c r="AN2" s="267"/>
      <c r="AO2" s="268"/>
      <c r="AP2" s="282"/>
      <c r="AQ2" s="441"/>
      <c r="AR2" s="317"/>
      <c r="AS2" s="267"/>
      <c r="AT2" s="267"/>
      <c r="AU2" s="267"/>
      <c r="AV2" s="268"/>
    </row>
    <row r="3" spans="1:48" ht="20.100000000000001" customHeight="1" x14ac:dyDescent="0.3">
      <c r="A3" s="7" t="s">
        <v>1</v>
      </c>
      <c r="B3" s="130"/>
      <c r="C3" s="164"/>
      <c r="D3" s="164"/>
      <c r="E3" s="164"/>
      <c r="F3" s="21"/>
      <c r="G3" s="169">
        <f>$B4</f>
        <v>0</v>
      </c>
      <c r="H3" s="133"/>
      <c r="I3" s="178" t="s">
        <v>8</v>
      </c>
      <c r="J3" s="175"/>
      <c r="K3" s="138">
        <f>$B7</f>
        <v>0</v>
      </c>
      <c r="L3" s="70"/>
      <c r="M3" s="169">
        <f>$B4</f>
        <v>0</v>
      </c>
      <c r="N3" s="133"/>
      <c r="O3" s="170" t="s">
        <v>8</v>
      </c>
      <c r="P3" s="175"/>
      <c r="Q3" s="138">
        <f>$B7</f>
        <v>0</v>
      </c>
      <c r="S3" s="366" t="s">
        <v>0</v>
      </c>
      <c r="T3" s="367">
        <f>'7členná-2'!$B$2</f>
        <v>0</v>
      </c>
      <c r="U3" s="417"/>
      <c r="V3" s="418"/>
      <c r="W3" s="419"/>
      <c r="X3" s="15">
        <f>'7členná-2'!$H$5</f>
        <v>0</v>
      </c>
      <c r="Y3" s="16" t="s">
        <v>8</v>
      </c>
      <c r="Z3" s="17">
        <f>'7členná-2'!$J$5</f>
        <v>0</v>
      </c>
      <c r="AA3" s="15">
        <f>'7členná-2'!$J$8</f>
        <v>0</v>
      </c>
      <c r="AB3" s="16" t="s">
        <v>8</v>
      </c>
      <c r="AC3" s="17">
        <f>'7členná-2'!$H$8</f>
        <v>0</v>
      </c>
      <c r="AD3" s="15">
        <f>'7členná-2'!$H$12</f>
        <v>0</v>
      </c>
      <c r="AE3" s="16" t="s">
        <v>8</v>
      </c>
      <c r="AF3" s="17">
        <f>'7členná-2'!$J$12</f>
        <v>0</v>
      </c>
      <c r="AG3" s="15">
        <f>'7členná-2'!$J$15</f>
        <v>0</v>
      </c>
      <c r="AH3" s="16" t="s">
        <v>8</v>
      </c>
      <c r="AI3" s="17">
        <f>'7členná-2'!$H$15</f>
        <v>0</v>
      </c>
      <c r="AJ3" s="15">
        <f>'7členná-2'!$H$19</f>
        <v>0</v>
      </c>
      <c r="AK3" s="16" t="s">
        <v>8</v>
      </c>
      <c r="AL3" s="17">
        <f>'7členná-2'!$J$19</f>
        <v>0</v>
      </c>
      <c r="AM3" s="15">
        <f>'7členná-2'!$J$22</f>
        <v>0</v>
      </c>
      <c r="AN3" s="16" t="s">
        <v>8</v>
      </c>
      <c r="AO3" s="17">
        <f>'7členná-2'!$H$22</f>
        <v>0</v>
      </c>
      <c r="AP3" s="395">
        <f>SUM(IF(U3&gt;W3,1,0),IF(X3&gt;Z3,1,0),IF(AA3&gt;AC3,1,0),IF(AD3&gt;AF3,1,0),IF(AG3&gt;AI3,1,0),IF(AJ3&gt;AL3,1,0),IF(AM3&gt;AO3,1,0),IF(U4&gt;W4,1,0),IF(X4&gt;Z4,1,0),IF(AA4&gt;AC4,1,0),IF(AD4&gt;AF4,1,0),IF(AG4&gt;AI4,1,0),IF(AJ4&gt;AL4,1,0),IF(AM4&gt;AO4,1,0))</f>
        <v>0</v>
      </c>
      <c r="AQ3" s="434" t="e">
        <f>_xlfn.RANK.EQ(AR3,$AR$3:$AR$16)</f>
        <v>#DIV/0!</v>
      </c>
      <c r="AR3" s="426" t="e">
        <f>1000*AP3+AV3</f>
        <v>#DIV/0!</v>
      </c>
      <c r="AS3" s="362">
        <f>X3+X4+AA3+AA4+AD3+AD4+AG3+AG4+AJ3+AJ4+AM3+AM4+U3+U4</f>
        <v>0</v>
      </c>
      <c r="AT3" s="362" t="s">
        <v>8</v>
      </c>
      <c r="AU3" s="362">
        <f>Z3+Z4+AC3+AC4+AF3+AF4+AI3+AI4+AL3+AL4+AO3+AO4+W3+W4</f>
        <v>0</v>
      </c>
      <c r="AV3" s="365" t="e">
        <f>AS3/AU3</f>
        <v>#DIV/0!</v>
      </c>
    </row>
    <row r="4" spans="1:48" ht="20.100000000000001" customHeight="1" thickBot="1" x14ac:dyDescent="0.35">
      <c r="A4" s="7" t="s">
        <v>2</v>
      </c>
      <c r="B4" s="130"/>
      <c r="C4" s="164"/>
      <c r="D4" s="164"/>
      <c r="E4" s="164"/>
      <c r="F4" s="21"/>
      <c r="G4" s="169">
        <f>$B5</f>
        <v>0</v>
      </c>
      <c r="H4" s="133"/>
      <c r="I4" s="178" t="s">
        <v>8</v>
      </c>
      <c r="J4" s="175"/>
      <c r="K4" s="138">
        <f>$B6</f>
        <v>0</v>
      </c>
      <c r="L4" s="70"/>
      <c r="M4" s="169">
        <f>$B5</f>
        <v>0</v>
      </c>
      <c r="N4" s="133"/>
      <c r="O4" s="170" t="s">
        <v>8</v>
      </c>
      <c r="P4" s="175"/>
      <c r="Q4" s="138">
        <f>$B6</f>
        <v>0</v>
      </c>
      <c r="S4" s="376"/>
      <c r="T4" s="391"/>
      <c r="U4" s="420"/>
      <c r="V4" s="421"/>
      <c r="W4" s="422"/>
      <c r="X4" s="26">
        <f>'7členná-2'!$N$5</f>
        <v>0</v>
      </c>
      <c r="Y4" s="27" t="s">
        <v>8</v>
      </c>
      <c r="Z4" s="28">
        <f>'7členná-2'!$P$5</f>
        <v>0</v>
      </c>
      <c r="AA4" s="26">
        <f>'7členná-2'!$P$8</f>
        <v>0</v>
      </c>
      <c r="AB4" s="27" t="s">
        <v>8</v>
      </c>
      <c r="AC4" s="28">
        <f>'7členná-2'!$N$8</f>
        <v>0</v>
      </c>
      <c r="AD4" s="26">
        <f>'7členná-2'!$N$12</f>
        <v>0</v>
      </c>
      <c r="AE4" s="27" t="s">
        <v>8</v>
      </c>
      <c r="AF4" s="28">
        <f>'7členná-2'!$P$12</f>
        <v>0</v>
      </c>
      <c r="AG4" s="26">
        <f>'7členná-2'!$P$15</f>
        <v>0</v>
      </c>
      <c r="AH4" s="27" t="s">
        <v>8</v>
      </c>
      <c r="AI4" s="28">
        <f>'7členná-2'!$N$15</f>
        <v>0</v>
      </c>
      <c r="AJ4" s="26">
        <f>'7členná-2'!$N$19</f>
        <v>0</v>
      </c>
      <c r="AK4" s="27" t="s">
        <v>8</v>
      </c>
      <c r="AL4" s="28">
        <f>'7členná-2'!$P$19</f>
        <v>0</v>
      </c>
      <c r="AM4" s="26">
        <f>'7členná-2'!$P$22</f>
        <v>0</v>
      </c>
      <c r="AN4" s="27" t="s">
        <v>8</v>
      </c>
      <c r="AO4" s="28">
        <f>'7členná-2'!$N$22</f>
        <v>0</v>
      </c>
      <c r="AP4" s="432"/>
      <c r="AQ4" s="439"/>
      <c r="AR4" s="427"/>
      <c r="AS4" s="428"/>
      <c r="AT4" s="428"/>
      <c r="AU4" s="428"/>
      <c r="AV4" s="430"/>
    </row>
    <row r="5" spans="1:48" ht="20.100000000000001" customHeight="1" thickTop="1" x14ac:dyDescent="0.3">
      <c r="A5" s="7" t="s">
        <v>3</v>
      </c>
      <c r="B5" s="130"/>
      <c r="C5" s="164"/>
      <c r="D5" s="164"/>
      <c r="E5" s="164"/>
      <c r="F5" s="21"/>
      <c r="G5" s="73">
        <f>$B2</f>
        <v>0</v>
      </c>
      <c r="H5" s="133"/>
      <c r="I5" s="8" t="s">
        <v>8</v>
      </c>
      <c r="J5" s="175"/>
      <c r="K5" s="9">
        <f>$B3</f>
        <v>0</v>
      </c>
      <c r="L5" s="70"/>
      <c r="M5" s="73">
        <f>$B2</f>
        <v>0</v>
      </c>
      <c r="N5" s="133"/>
      <c r="O5" s="8" t="s">
        <v>8</v>
      </c>
      <c r="P5" s="175"/>
      <c r="Q5" s="9">
        <f>$B3</f>
        <v>0</v>
      </c>
      <c r="S5" s="376" t="s">
        <v>1</v>
      </c>
      <c r="T5" s="391">
        <f>'7členná-2'!$B$3</f>
        <v>0</v>
      </c>
      <c r="U5" s="155">
        <f>Z3</f>
        <v>0</v>
      </c>
      <c r="V5" s="156" t="s">
        <v>8</v>
      </c>
      <c r="W5" s="157">
        <f>X3</f>
        <v>0</v>
      </c>
      <c r="X5" s="423"/>
      <c r="Y5" s="424"/>
      <c r="Z5" s="425"/>
      <c r="AA5" s="83">
        <f>'7členná-2'!$H$11</f>
        <v>0</v>
      </c>
      <c r="AB5" s="84" t="s">
        <v>8</v>
      </c>
      <c r="AC5" s="85">
        <f>'7členná-2'!$J$11</f>
        <v>0</v>
      </c>
      <c r="AD5" s="83">
        <f>'7členná-2'!$J$14</f>
        <v>0</v>
      </c>
      <c r="AE5" s="84" t="s">
        <v>8</v>
      </c>
      <c r="AF5" s="85">
        <f>'7členná-2'!$H$14</f>
        <v>0</v>
      </c>
      <c r="AG5" s="83">
        <f>'7členná-2'!$H$18</f>
        <v>0</v>
      </c>
      <c r="AH5" s="84" t="s">
        <v>8</v>
      </c>
      <c r="AI5" s="85">
        <f>'7členná-2'!$J$18</f>
        <v>0</v>
      </c>
      <c r="AJ5" s="83">
        <f>'7členná-2'!$J$21</f>
        <v>0</v>
      </c>
      <c r="AK5" s="84" t="s">
        <v>8</v>
      </c>
      <c r="AL5" s="85">
        <f>'7členná-2'!$H$21</f>
        <v>0</v>
      </c>
      <c r="AM5" s="83">
        <f>'7členná-2'!$H$2</f>
        <v>0</v>
      </c>
      <c r="AN5" s="84" t="s">
        <v>8</v>
      </c>
      <c r="AO5" s="85">
        <f>'7členná-2'!$J$2</f>
        <v>0</v>
      </c>
      <c r="AP5" s="432">
        <f t="shared" ref="AP5" si="0">SUM(IF(U5&gt;W5,1,0),IF(X5&gt;Z5,1,0),IF(AA5&gt;AC5,1,0),IF(AD5&gt;AF5,1,0),IF(AG5&gt;AI5,1,0),IF(AJ5&gt;AL5,1,0),IF(AM5&gt;AO5,1,0),IF(U6&gt;W6,1,0),IF(X6&gt;Z6,1,0),IF(AA6&gt;AC6,1,0),IF(AD6&gt;AF6,1,0),IF(AG6&gt;AI6,1,0),IF(AJ6&gt;AL6,1,0),IF(AM6&gt;AO6,1,0))</f>
        <v>0</v>
      </c>
      <c r="AQ5" s="434" t="e">
        <f t="shared" ref="AQ5" si="1">_xlfn.RANK.EQ(AR5,$AR$3:$AR$16)</f>
        <v>#DIV/0!</v>
      </c>
      <c r="AR5" s="426" t="e">
        <f t="shared" ref="AR5" si="2">1000*AP5+AV5</f>
        <v>#DIV/0!</v>
      </c>
      <c r="AS5" s="428">
        <f t="shared" ref="AS5" si="3">X5+X6+AA5+AA6+AD5+AD6+AG5+AG6+AJ5+AJ6+AM5+AM6+U5+U6</f>
        <v>0</v>
      </c>
      <c r="AT5" s="428" t="s">
        <v>8</v>
      </c>
      <c r="AU5" s="428">
        <f t="shared" ref="AU5" si="4">Z5+Z6+AC5+AC6+AF5+AF6+AI5+AI6+AL5+AL6+AO5+AO6+W5+W6</f>
        <v>0</v>
      </c>
      <c r="AV5" s="430" t="e">
        <f t="shared" ref="AV5" si="5">AS5/AU5</f>
        <v>#DIV/0!</v>
      </c>
    </row>
    <row r="6" spans="1:48" ht="20.100000000000001" customHeight="1" thickBot="1" x14ac:dyDescent="0.35">
      <c r="A6" s="7" t="s">
        <v>4</v>
      </c>
      <c r="B6" s="130"/>
      <c r="C6" s="164"/>
      <c r="D6" s="164"/>
      <c r="E6" s="164"/>
      <c r="F6" s="21"/>
      <c r="G6" s="73">
        <f>$B8</f>
        <v>0</v>
      </c>
      <c r="H6" s="133"/>
      <c r="I6" s="8" t="s">
        <v>8</v>
      </c>
      <c r="J6" s="175"/>
      <c r="K6" s="9">
        <f>$B4</f>
        <v>0</v>
      </c>
      <c r="L6" s="70"/>
      <c r="M6" s="73">
        <f>$B8</f>
        <v>0</v>
      </c>
      <c r="N6" s="133"/>
      <c r="O6" s="8" t="s">
        <v>8</v>
      </c>
      <c r="P6" s="175"/>
      <c r="Q6" s="9">
        <f>$B4</f>
        <v>0</v>
      </c>
      <c r="S6" s="376" t="s">
        <v>1</v>
      </c>
      <c r="T6" s="391"/>
      <c r="U6" s="158">
        <f>Z4</f>
        <v>0</v>
      </c>
      <c r="V6" s="159" t="s">
        <v>8</v>
      </c>
      <c r="W6" s="160">
        <f>X4</f>
        <v>0</v>
      </c>
      <c r="X6" s="420"/>
      <c r="Y6" s="421"/>
      <c r="Z6" s="422"/>
      <c r="AA6" s="89">
        <f>'7členná-2'!$N$11</f>
        <v>0</v>
      </c>
      <c r="AB6" s="90" t="s">
        <v>8</v>
      </c>
      <c r="AC6" s="91">
        <f>'7členná-2'!$P$11</f>
        <v>0</v>
      </c>
      <c r="AD6" s="89">
        <f>'7členná-2'!$P$14</f>
        <v>0</v>
      </c>
      <c r="AE6" s="90" t="s">
        <v>8</v>
      </c>
      <c r="AF6" s="91">
        <f>'7členná-2'!$N$14</f>
        <v>0</v>
      </c>
      <c r="AG6" s="89">
        <f>'7členná-2'!$N$18</f>
        <v>0</v>
      </c>
      <c r="AH6" s="90" t="s">
        <v>8</v>
      </c>
      <c r="AI6" s="91">
        <f>'7členná-2'!$P$18</f>
        <v>0</v>
      </c>
      <c r="AJ6" s="89">
        <f>'7členná-2'!$P$21</f>
        <v>0</v>
      </c>
      <c r="AK6" s="90" t="s">
        <v>8</v>
      </c>
      <c r="AL6" s="91">
        <f>'7členná-2'!$N$21</f>
        <v>0</v>
      </c>
      <c r="AM6" s="89">
        <f>'7členná-2'!$N$2</f>
        <v>0</v>
      </c>
      <c r="AN6" s="90" t="s">
        <v>8</v>
      </c>
      <c r="AO6" s="91">
        <f>'7členná-2'!$P$2</f>
        <v>0</v>
      </c>
      <c r="AP6" s="432"/>
      <c r="AQ6" s="439"/>
      <c r="AR6" s="427"/>
      <c r="AS6" s="428"/>
      <c r="AT6" s="428"/>
      <c r="AU6" s="428"/>
      <c r="AV6" s="430"/>
    </row>
    <row r="7" spans="1:48" ht="20.100000000000001" customHeight="1" thickTop="1" x14ac:dyDescent="0.3">
      <c r="A7" s="7" t="s">
        <v>5</v>
      </c>
      <c r="B7" s="130"/>
      <c r="C7" s="164"/>
      <c r="D7" s="164"/>
      <c r="E7" s="164"/>
      <c r="F7" s="21"/>
      <c r="G7" s="73">
        <f>$B7</f>
        <v>0</v>
      </c>
      <c r="H7" s="133"/>
      <c r="I7" s="8" t="s">
        <v>8</v>
      </c>
      <c r="J7" s="175"/>
      <c r="K7" s="9">
        <f>$B5</f>
        <v>0</v>
      </c>
      <c r="L7" s="70"/>
      <c r="M7" s="73">
        <f>$B7</f>
        <v>0</v>
      </c>
      <c r="N7" s="133"/>
      <c r="O7" s="8" t="s">
        <v>8</v>
      </c>
      <c r="P7" s="175"/>
      <c r="Q7" s="9">
        <f>$B5</f>
        <v>0</v>
      </c>
      <c r="S7" s="376" t="s">
        <v>2</v>
      </c>
      <c r="T7" s="391">
        <f>'7členná-2'!$B$4</f>
        <v>0</v>
      </c>
      <c r="U7" s="143">
        <f>AC3</f>
        <v>0</v>
      </c>
      <c r="V7" s="144" t="s">
        <v>8</v>
      </c>
      <c r="W7" s="145">
        <f>AA3</f>
        <v>0</v>
      </c>
      <c r="X7" s="143">
        <f>AC5</f>
        <v>0</v>
      </c>
      <c r="Y7" s="144" t="s">
        <v>8</v>
      </c>
      <c r="Z7" s="145">
        <f>AA5</f>
        <v>0</v>
      </c>
      <c r="AA7" s="423"/>
      <c r="AB7" s="424"/>
      <c r="AC7" s="425"/>
      <c r="AD7" s="15">
        <f>'7členná-2'!$H$17</f>
        <v>0</v>
      </c>
      <c r="AE7" s="16" t="s">
        <v>8</v>
      </c>
      <c r="AF7" s="17">
        <f>'7členná-2'!$J$17</f>
        <v>0</v>
      </c>
      <c r="AG7" s="15">
        <f>'7členná-2'!$J$20</f>
        <v>0</v>
      </c>
      <c r="AH7" s="16" t="s">
        <v>8</v>
      </c>
      <c r="AI7" s="17">
        <f>'7členná-2'!$H$20</f>
        <v>0</v>
      </c>
      <c r="AJ7" s="15">
        <f>'7členná-2'!$H$3</f>
        <v>0</v>
      </c>
      <c r="AK7" s="16" t="s">
        <v>8</v>
      </c>
      <c r="AL7" s="17">
        <f>'7členná-2'!$J$3</f>
        <v>0</v>
      </c>
      <c r="AM7" s="15">
        <f>'7členná-2'!$J$6</f>
        <v>0</v>
      </c>
      <c r="AN7" s="16" t="s">
        <v>8</v>
      </c>
      <c r="AO7" s="17">
        <f>'7členná-2'!$H$6</f>
        <v>0</v>
      </c>
      <c r="AP7" s="432">
        <f t="shared" ref="AP7" si="6">SUM(IF(U7&gt;W7,1,0),IF(X7&gt;Z7,1,0),IF(AA7&gt;AC7,1,0),IF(AD7&gt;AF7,1,0),IF(AG7&gt;AI7,1,0),IF(AJ7&gt;AL7,1,0),IF(AM7&gt;AO7,1,0),IF(U8&gt;W8,1,0),IF(X8&gt;Z8,1,0),IF(AA8&gt;AC8,1,0),IF(AD8&gt;AF8,1,0),IF(AG8&gt;AI8,1,0),IF(AJ8&gt;AL8,1,0),IF(AM8&gt;AO8,1,0))</f>
        <v>0</v>
      </c>
      <c r="AQ7" s="434" t="e">
        <f t="shared" ref="AQ7" si="7">_xlfn.RANK.EQ(AR7,$AR$3:$AR$16)</f>
        <v>#DIV/0!</v>
      </c>
      <c r="AR7" s="426" t="e">
        <f t="shared" ref="AR7" si="8">1000*AP7+AV7</f>
        <v>#DIV/0!</v>
      </c>
      <c r="AS7" s="428">
        <f t="shared" ref="AS7" si="9">X7+X8+AA7+AA8+AD7+AD8+AG7+AG8+AJ7+AJ8+AM7+AM8+U7+U8</f>
        <v>0</v>
      </c>
      <c r="AT7" s="428" t="s">
        <v>8</v>
      </c>
      <c r="AU7" s="428">
        <f t="shared" ref="AU7" si="10">Z7+Z8+AC7+AC8+AF7+AF8+AI7+AI8+AL7+AL8+AO7+AO8+W7+W8</f>
        <v>0</v>
      </c>
      <c r="AV7" s="430" t="e">
        <f t="shared" ref="AV7" si="11">AS7/AU7</f>
        <v>#DIV/0!</v>
      </c>
    </row>
    <row r="8" spans="1:48" ht="20.100000000000001" customHeight="1" thickBot="1" x14ac:dyDescent="0.35">
      <c r="A8" s="37" t="s">
        <v>6</v>
      </c>
      <c r="B8" s="131"/>
      <c r="C8" s="164"/>
      <c r="D8" s="164"/>
      <c r="E8" s="164"/>
      <c r="F8" s="21"/>
      <c r="G8" s="169">
        <f>$B4</f>
        <v>0</v>
      </c>
      <c r="H8" s="133"/>
      <c r="I8" s="170" t="s">
        <v>8</v>
      </c>
      <c r="J8" s="175"/>
      <c r="K8" s="138">
        <f>$B2</f>
        <v>0</v>
      </c>
      <c r="L8" s="70"/>
      <c r="M8" s="169">
        <f>$B4</f>
        <v>0</v>
      </c>
      <c r="N8" s="133"/>
      <c r="O8" s="170" t="s">
        <v>8</v>
      </c>
      <c r="P8" s="175"/>
      <c r="Q8" s="138">
        <f>$B2</f>
        <v>0</v>
      </c>
      <c r="S8" s="376" t="s">
        <v>2</v>
      </c>
      <c r="T8" s="391"/>
      <c r="U8" s="161">
        <f>AC4</f>
        <v>0</v>
      </c>
      <c r="V8" s="162" t="s">
        <v>8</v>
      </c>
      <c r="W8" s="163">
        <f>AA4</f>
        <v>0</v>
      </c>
      <c r="X8" s="161">
        <f>AC6</f>
        <v>0</v>
      </c>
      <c r="Y8" s="162" t="s">
        <v>8</v>
      </c>
      <c r="Z8" s="163">
        <f>AA6</f>
        <v>0</v>
      </c>
      <c r="AA8" s="420"/>
      <c r="AB8" s="421"/>
      <c r="AC8" s="422"/>
      <c r="AD8" s="26">
        <f>'7členná-2'!$N$17</f>
        <v>0</v>
      </c>
      <c r="AE8" s="27" t="s">
        <v>8</v>
      </c>
      <c r="AF8" s="28">
        <f>'7členná-2'!$P$17</f>
        <v>0</v>
      </c>
      <c r="AG8" s="26">
        <f>'7členná-2'!$P$20</f>
        <v>0</v>
      </c>
      <c r="AH8" s="27" t="s">
        <v>8</v>
      </c>
      <c r="AI8" s="28">
        <f>'7členná-2'!$N$20</f>
        <v>0</v>
      </c>
      <c r="AJ8" s="26">
        <f>'7členná-2'!$N$3</f>
        <v>0</v>
      </c>
      <c r="AK8" s="27" t="s">
        <v>8</v>
      </c>
      <c r="AL8" s="28">
        <f>'7členná-2'!$P$3</f>
        <v>0</v>
      </c>
      <c r="AM8" s="26">
        <f>'7členná-2'!$P$6</f>
        <v>0</v>
      </c>
      <c r="AN8" s="27" t="s">
        <v>8</v>
      </c>
      <c r="AO8" s="28">
        <f>'7členná-2'!$N$6</f>
        <v>0</v>
      </c>
      <c r="AP8" s="432"/>
      <c r="AQ8" s="439"/>
      <c r="AR8" s="427"/>
      <c r="AS8" s="428"/>
      <c r="AT8" s="428"/>
      <c r="AU8" s="428"/>
      <c r="AV8" s="430"/>
    </row>
    <row r="9" spans="1:48" ht="20.100000000000001" customHeight="1" thickTop="1" x14ac:dyDescent="0.3">
      <c r="B9" s="21"/>
      <c r="C9" s="21"/>
      <c r="D9" s="21"/>
      <c r="E9" s="21"/>
      <c r="F9" s="21"/>
      <c r="G9" s="169">
        <f>$B5</f>
        <v>0</v>
      </c>
      <c r="H9" s="133"/>
      <c r="I9" s="170" t="s">
        <v>8</v>
      </c>
      <c r="J9" s="175"/>
      <c r="K9" s="138">
        <f>$B8</f>
        <v>0</v>
      </c>
      <c r="L9" s="70"/>
      <c r="M9" s="169">
        <f>$B5</f>
        <v>0</v>
      </c>
      <c r="N9" s="133"/>
      <c r="O9" s="170" t="s">
        <v>8</v>
      </c>
      <c r="P9" s="175"/>
      <c r="Q9" s="138">
        <f>$B8</f>
        <v>0</v>
      </c>
      <c r="S9" s="376" t="s">
        <v>3</v>
      </c>
      <c r="T9" s="391">
        <f>'7členná-2'!$B$5</f>
        <v>0</v>
      </c>
      <c r="U9" s="155">
        <f>AF3</f>
        <v>0</v>
      </c>
      <c r="V9" s="156" t="s">
        <v>8</v>
      </c>
      <c r="W9" s="157">
        <f>AD3</f>
        <v>0</v>
      </c>
      <c r="X9" s="155">
        <f>AF5</f>
        <v>0</v>
      </c>
      <c r="Y9" s="156" t="s">
        <v>8</v>
      </c>
      <c r="Z9" s="157">
        <f>AD5</f>
        <v>0</v>
      </c>
      <c r="AA9" s="155">
        <f>AF7</f>
        <v>0</v>
      </c>
      <c r="AB9" s="156" t="s">
        <v>8</v>
      </c>
      <c r="AC9" s="157">
        <f>AD7</f>
        <v>0</v>
      </c>
      <c r="AD9" s="423"/>
      <c r="AE9" s="424"/>
      <c r="AF9" s="425"/>
      <c r="AG9" s="83">
        <f>'7členná-2'!$H$4</f>
        <v>0</v>
      </c>
      <c r="AH9" s="84" t="s">
        <v>8</v>
      </c>
      <c r="AI9" s="85">
        <f>'7členná-2'!$J$4</f>
        <v>0</v>
      </c>
      <c r="AJ9" s="83">
        <f>'7členná-2'!$J$7</f>
        <v>0</v>
      </c>
      <c r="AK9" s="84" t="s">
        <v>8</v>
      </c>
      <c r="AL9" s="85">
        <f>'7členná-2'!$H$7</f>
        <v>0</v>
      </c>
      <c r="AM9" s="83">
        <f>'7členná-2'!$H$9</f>
        <v>0</v>
      </c>
      <c r="AN9" s="84" t="s">
        <v>8</v>
      </c>
      <c r="AO9" s="85">
        <f>'7členná-2'!$J$9</f>
        <v>0</v>
      </c>
      <c r="AP9" s="432">
        <f t="shared" ref="AP9" si="12">SUM(IF(U9&gt;W9,1,0),IF(X9&gt;Z9,1,0),IF(AA9&gt;AC9,1,0),IF(AD9&gt;AF9,1,0),IF(AG9&gt;AI9,1,0),IF(AJ9&gt;AL9,1,0),IF(AM9&gt;AO9,1,0),IF(U10&gt;W10,1,0),IF(X10&gt;Z10,1,0),IF(AA10&gt;AC10,1,0),IF(AD10&gt;AF10,1,0),IF(AG10&gt;AI10,1,0),IF(AJ10&gt;AL10,1,0),IF(AM10&gt;AO10,1,0))</f>
        <v>0</v>
      </c>
      <c r="AQ9" s="434" t="e">
        <f t="shared" ref="AQ9" si="13">_xlfn.RANK.EQ(AR9,$AR$3:$AR$16)</f>
        <v>#DIV/0!</v>
      </c>
      <c r="AR9" s="426" t="e">
        <f t="shared" ref="AR9" si="14">1000*AP9+AV9</f>
        <v>#DIV/0!</v>
      </c>
      <c r="AS9" s="428">
        <f t="shared" ref="AS9" si="15">X9+X10+AA9+AA10+AD9+AD10+AG9+AG10+AJ9+AJ10+AM9+AM10+U9+U10</f>
        <v>0</v>
      </c>
      <c r="AT9" s="428" t="s">
        <v>8</v>
      </c>
      <c r="AU9" s="428">
        <f t="shared" ref="AU9" si="16">Z9+Z10+AC9+AC10+AF9+AF10+AI9+AI10+AL9+AL10+AO9+AO10+W9+W10</f>
        <v>0</v>
      </c>
      <c r="AV9" s="430" t="e">
        <f t="shared" ref="AV9" si="17">AS9/AU9</f>
        <v>#DIV/0!</v>
      </c>
    </row>
    <row r="10" spans="1:48" ht="20.100000000000001" customHeight="1" thickBot="1" x14ac:dyDescent="0.35">
      <c r="B10" s="21"/>
      <c r="C10" s="21"/>
      <c r="D10" s="21"/>
      <c r="E10" s="21"/>
      <c r="F10" s="21"/>
      <c r="G10" s="169">
        <f>$B6</f>
        <v>0</v>
      </c>
      <c r="H10" s="133"/>
      <c r="I10" s="170" t="s">
        <v>8</v>
      </c>
      <c r="J10" s="175"/>
      <c r="K10" s="138">
        <f>$B7</f>
        <v>0</v>
      </c>
      <c r="L10" s="70"/>
      <c r="M10" s="169">
        <f>$B6</f>
        <v>0</v>
      </c>
      <c r="N10" s="133"/>
      <c r="O10" s="170" t="s">
        <v>8</v>
      </c>
      <c r="P10" s="175"/>
      <c r="Q10" s="138">
        <f>$B7</f>
        <v>0</v>
      </c>
      <c r="S10" s="376" t="s">
        <v>3</v>
      </c>
      <c r="T10" s="391"/>
      <c r="U10" s="158">
        <f>AF4</f>
        <v>0</v>
      </c>
      <c r="V10" s="159" t="s">
        <v>8</v>
      </c>
      <c r="W10" s="160">
        <f>AD4</f>
        <v>0</v>
      </c>
      <c r="X10" s="158">
        <f>AF6</f>
        <v>0</v>
      </c>
      <c r="Y10" s="159" t="s">
        <v>8</v>
      </c>
      <c r="Z10" s="160">
        <f>AD6</f>
        <v>0</v>
      </c>
      <c r="AA10" s="158">
        <f>AF8</f>
        <v>0</v>
      </c>
      <c r="AB10" s="159" t="s">
        <v>8</v>
      </c>
      <c r="AC10" s="160">
        <f>AD8</f>
        <v>0</v>
      </c>
      <c r="AD10" s="420"/>
      <c r="AE10" s="421"/>
      <c r="AF10" s="422"/>
      <c r="AG10" s="89">
        <f>'7členná-2'!$N$4</f>
        <v>0</v>
      </c>
      <c r="AH10" s="90" t="s">
        <v>8</v>
      </c>
      <c r="AI10" s="91">
        <f>'7členná-2'!$P$4</f>
        <v>0</v>
      </c>
      <c r="AJ10" s="89">
        <f>'7členná-2'!$P$7</f>
        <v>0</v>
      </c>
      <c r="AK10" s="90" t="s">
        <v>8</v>
      </c>
      <c r="AL10" s="91">
        <f>'7členná-2'!$N$7</f>
        <v>0</v>
      </c>
      <c r="AM10" s="89">
        <f>'7členná-2'!$N$9</f>
        <v>0</v>
      </c>
      <c r="AN10" s="90" t="s">
        <v>8</v>
      </c>
      <c r="AO10" s="91">
        <f>'7členná-2'!$P$9</f>
        <v>0</v>
      </c>
      <c r="AP10" s="432"/>
      <c r="AQ10" s="439"/>
      <c r="AR10" s="427"/>
      <c r="AS10" s="428"/>
      <c r="AT10" s="428"/>
      <c r="AU10" s="428"/>
      <c r="AV10" s="430"/>
    </row>
    <row r="11" spans="1:48" ht="20.100000000000001" customHeight="1" thickTop="1" x14ac:dyDescent="0.3">
      <c r="B11" s="21"/>
      <c r="C11" s="21"/>
      <c r="D11" s="21"/>
      <c r="E11" s="21"/>
      <c r="F11" s="21"/>
      <c r="G11" s="73">
        <f>$B3</f>
        <v>0</v>
      </c>
      <c r="H11" s="133"/>
      <c r="I11" s="8" t="s">
        <v>8</v>
      </c>
      <c r="J11" s="175"/>
      <c r="K11" s="9">
        <f>$B4</f>
        <v>0</v>
      </c>
      <c r="L11" s="70"/>
      <c r="M11" s="73">
        <f>$B3</f>
        <v>0</v>
      </c>
      <c r="N11" s="133"/>
      <c r="O11" s="8" t="s">
        <v>8</v>
      </c>
      <c r="P11" s="175"/>
      <c r="Q11" s="9">
        <f>$B4</f>
        <v>0</v>
      </c>
      <c r="S11" s="376" t="s">
        <v>4</v>
      </c>
      <c r="T11" s="391">
        <f>'7členná-2'!$B$6</f>
        <v>0</v>
      </c>
      <c r="U11" s="143">
        <f>AI3</f>
        <v>0</v>
      </c>
      <c r="V11" s="144" t="s">
        <v>8</v>
      </c>
      <c r="W11" s="145">
        <f>AG3</f>
        <v>0</v>
      </c>
      <c r="X11" s="143">
        <f>AI5</f>
        <v>0</v>
      </c>
      <c r="Y11" s="144" t="s">
        <v>8</v>
      </c>
      <c r="Z11" s="145">
        <f>AG5</f>
        <v>0</v>
      </c>
      <c r="AA11" s="143">
        <f>AI7</f>
        <v>0</v>
      </c>
      <c r="AB11" s="144" t="s">
        <v>8</v>
      </c>
      <c r="AC11" s="145">
        <f>AG7</f>
        <v>0</v>
      </c>
      <c r="AD11" s="143">
        <f>AI9</f>
        <v>0</v>
      </c>
      <c r="AE11" s="144" t="s">
        <v>8</v>
      </c>
      <c r="AF11" s="145">
        <f>AG9</f>
        <v>0</v>
      </c>
      <c r="AG11" s="423"/>
      <c r="AH11" s="424"/>
      <c r="AI11" s="425"/>
      <c r="AJ11" s="15">
        <f>'7členná-2'!$H$10</f>
        <v>0</v>
      </c>
      <c r="AK11" s="16" t="s">
        <v>8</v>
      </c>
      <c r="AL11" s="17">
        <f>'7členná-2'!$J$10</f>
        <v>0</v>
      </c>
      <c r="AM11" s="15">
        <f>'7členná-2'!$J$13</f>
        <v>0</v>
      </c>
      <c r="AN11" s="84" t="s">
        <v>8</v>
      </c>
      <c r="AO11" s="17">
        <f>'7členná-2'!$H$13</f>
        <v>0</v>
      </c>
      <c r="AP11" s="432">
        <f t="shared" ref="AP11" si="18">SUM(IF(U11&gt;W11,1,0),IF(X11&gt;Z11,1,0),IF(AA11&gt;AC11,1,0),IF(AD11&gt;AF11,1,0),IF(AG11&gt;AI11,1,0),IF(AJ11&gt;AL11,1,0),IF(AM11&gt;AO11,1,0),IF(U12&gt;W12,1,0),IF(X12&gt;Z12,1,0),IF(AA12&gt;AC12,1,0),IF(AD12&gt;AF12,1,0),IF(AG12&gt;AI12,1,0),IF(AJ12&gt;AL12,1,0),IF(AM12&gt;AO12,1,0))</f>
        <v>0</v>
      </c>
      <c r="AQ11" s="434" t="e">
        <f t="shared" ref="AQ11" si="19">_xlfn.RANK.EQ(AR11,$AR$3:$AR$16)</f>
        <v>#DIV/0!</v>
      </c>
      <c r="AR11" s="426" t="e">
        <f t="shared" ref="AR11" si="20">1000*AP11+AV11</f>
        <v>#DIV/0!</v>
      </c>
      <c r="AS11" s="428">
        <f t="shared" ref="AS11" si="21">X11+X12+AA11+AA12+AD11+AD12+AG11+AG12+AJ11+AJ12+AM11+AM12+U11+U12</f>
        <v>0</v>
      </c>
      <c r="AT11" s="428" t="s">
        <v>8</v>
      </c>
      <c r="AU11" s="428">
        <f t="shared" ref="AU11" si="22">Z11+Z12+AC11+AC12+AF11+AF12+AI11+AI12+AL11+AL12+AO11+AO12+W11+W12</f>
        <v>0</v>
      </c>
      <c r="AV11" s="430" t="e">
        <f t="shared" ref="AV11" si="23">AS11/AU11</f>
        <v>#DIV/0!</v>
      </c>
    </row>
    <row r="12" spans="1:48" ht="20.100000000000001" customHeight="1" thickBot="1" x14ac:dyDescent="0.35">
      <c r="B12" s="21"/>
      <c r="C12" s="21"/>
      <c r="D12" s="21"/>
      <c r="E12" s="21"/>
      <c r="F12" s="21"/>
      <c r="G12" s="73">
        <f>$B2</f>
        <v>0</v>
      </c>
      <c r="H12" s="133"/>
      <c r="I12" s="8" t="s">
        <v>8</v>
      </c>
      <c r="J12" s="175"/>
      <c r="K12" s="9">
        <f>$B5</f>
        <v>0</v>
      </c>
      <c r="L12" s="70"/>
      <c r="M12" s="73">
        <f>$B2</f>
        <v>0</v>
      </c>
      <c r="N12" s="133"/>
      <c r="O12" s="8" t="s">
        <v>8</v>
      </c>
      <c r="P12" s="175"/>
      <c r="Q12" s="9">
        <f>$B5</f>
        <v>0</v>
      </c>
      <c r="S12" s="376" t="s">
        <v>4</v>
      </c>
      <c r="T12" s="391"/>
      <c r="U12" s="161">
        <f>AI4</f>
        <v>0</v>
      </c>
      <c r="V12" s="162" t="s">
        <v>8</v>
      </c>
      <c r="W12" s="163">
        <f>AG4</f>
        <v>0</v>
      </c>
      <c r="X12" s="161">
        <f>AI6</f>
        <v>0</v>
      </c>
      <c r="Y12" s="162" t="s">
        <v>8</v>
      </c>
      <c r="Z12" s="163">
        <f>AG6</f>
        <v>0</v>
      </c>
      <c r="AA12" s="161">
        <f>AI8</f>
        <v>0</v>
      </c>
      <c r="AB12" s="162" t="s">
        <v>8</v>
      </c>
      <c r="AC12" s="163">
        <f>AG8</f>
        <v>0</v>
      </c>
      <c r="AD12" s="161">
        <f>AI10</f>
        <v>0</v>
      </c>
      <c r="AE12" s="162" t="s">
        <v>8</v>
      </c>
      <c r="AF12" s="163">
        <f>AG10</f>
        <v>0</v>
      </c>
      <c r="AG12" s="420"/>
      <c r="AH12" s="421"/>
      <c r="AI12" s="422"/>
      <c r="AJ12" s="26">
        <f>'7členná-2'!$N$10</f>
        <v>0</v>
      </c>
      <c r="AK12" s="27" t="s">
        <v>8</v>
      </c>
      <c r="AL12" s="28">
        <f>'7členná-2'!$P$10</f>
        <v>0</v>
      </c>
      <c r="AM12" s="26">
        <f>'7členná-2'!$P$13</f>
        <v>0</v>
      </c>
      <c r="AN12" s="27" t="s">
        <v>8</v>
      </c>
      <c r="AO12" s="28">
        <f>'7členná-2'!$N$13</f>
        <v>0</v>
      </c>
      <c r="AP12" s="432"/>
      <c r="AQ12" s="439"/>
      <c r="AR12" s="427"/>
      <c r="AS12" s="428"/>
      <c r="AT12" s="428"/>
      <c r="AU12" s="428"/>
      <c r="AV12" s="430"/>
    </row>
    <row r="13" spans="1:48" ht="20.100000000000001" customHeight="1" thickTop="1" x14ac:dyDescent="0.3">
      <c r="B13" s="21"/>
      <c r="C13" s="21"/>
      <c r="D13" s="21"/>
      <c r="E13" s="21"/>
      <c r="F13" s="21"/>
      <c r="G13" s="73">
        <f>$B8</f>
        <v>0</v>
      </c>
      <c r="H13" s="133"/>
      <c r="I13" s="8" t="s">
        <v>8</v>
      </c>
      <c r="J13" s="175"/>
      <c r="K13" s="9">
        <f>$B6</f>
        <v>0</v>
      </c>
      <c r="L13" s="70"/>
      <c r="M13" s="73">
        <f>$B8</f>
        <v>0</v>
      </c>
      <c r="N13" s="133"/>
      <c r="O13" s="8" t="s">
        <v>8</v>
      </c>
      <c r="P13" s="175"/>
      <c r="Q13" s="9">
        <f>$B6</f>
        <v>0</v>
      </c>
      <c r="S13" s="376" t="s">
        <v>5</v>
      </c>
      <c r="T13" s="391">
        <f>'7členná-2'!$B$7</f>
        <v>0</v>
      </c>
      <c r="U13" s="155">
        <f>AL3</f>
        <v>0</v>
      </c>
      <c r="V13" s="156" t="s">
        <v>8</v>
      </c>
      <c r="W13" s="157">
        <f>AJ3</f>
        <v>0</v>
      </c>
      <c r="X13" s="155">
        <f>AL5</f>
        <v>0</v>
      </c>
      <c r="Y13" s="156" t="s">
        <v>8</v>
      </c>
      <c r="Z13" s="157">
        <f>AJ5</f>
        <v>0</v>
      </c>
      <c r="AA13" s="155">
        <f>AL7</f>
        <v>0</v>
      </c>
      <c r="AB13" s="156" t="s">
        <v>8</v>
      </c>
      <c r="AC13" s="157">
        <f>AJ7</f>
        <v>0</v>
      </c>
      <c r="AD13" s="155">
        <f>AL9</f>
        <v>0</v>
      </c>
      <c r="AE13" s="156" t="s">
        <v>8</v>
      </c>
      <c r="AF13" s="157">
        <f>AJ9</f>
        <v>0</v>
      </c>
      <c r="AG13" s="155">
        <f>AL11</f>
        <v>0</v>
      </c>
      <c r="AH13" s="156" t="s">
        <v>8</v>
      </c>
      <c r="AI13" s="157">
        <f>AJ11</f>
        <v>0</v>
      </c>
      <c r="AJ13" s="423"/>
      <c r="AK13" s="424"/>
      <c r="AL13" s="425"/>
      <c r="AM13" s="83">
        <f>'7členná-2'!$H$16</f>
        <v>0</v>
      </c>
      <c r="AN13" s="84" t="s">
        <v>8</v>
      </c>
      <c r="AO13" s="85">
        <f>'7členná-2'!$J$16</f>
        <v>0</v>
      </c>
      <c r="AP13" s="432">
        <f t="shared" ref="AP13" si="24">SUM(IF(U13&gt;W13,1,0),IF(X13&gt;Z13,1,0),IF(AA13&gt;AC13,1,0),IF(AD13&gt;AF13,1,0),IF(AG13&gt;AI13,1,0),IF(AJ13&gt;AL13,1,0),IF(AM13&gt;AO13,1,0),IF(U14&gt;W14,1,0),IF(X14&gt;Z14,1,0),IF(AA14&gt;AC14,1,0),IF(AD14&gt;AF14,1,0),IF(AG14&gt;AI14,1,0),IF(AJ14&gt;AL14,1,0),IF(AM14&gt;AO14,1,0))</f>
        <v>0</v>
      </c>
      <c r="AQ13" s="434" t="e">
        <f t="shared" ref="AQ13" si="25">_xlfn.RANK.EQ(AR13,$AR$3:$AR$16)</f>
        <v>#DIV/0!</v>
      </c>
      <c r="AR13" s="426" t="e">
        <f t="shared" ref="AR13" si="26">1000*AP13+AV13</f>
        <v>#DIV/0!</v>
      </c>
      <c r="AS13" s="428">
        <f t="shared" ref="AS13" si="27">X13+X14+AA13+AA14+AD13+AD14+AG13+AG14+AJ13+AJ14+AM13+AM14+U13+U14</f>
        <v>0</v>
      </c>
      <c r="AT13" s="428" t="s">
        <v>8</v>
      </c>
      <c r="AU13" s="428">
        <f t="shared" ref="AU13" si="28">Z13+Z14+AC13+AC14+AF13+AF14+AI13+AI14+AL13+AL14+AO13+AO14+W13+W14</f>
        <v>0</v>
      </c>
      <c r="AV13" s="430" t="e">
        <f t="shared" ref="AV13" si="29">AS13/AU13</f>
        <v>#DIV/0!</v>
      </c>
    </row>
    <row r="14" spans="1:48" ht="20.100000000000001" customHeight="1" thickBot="1" x14ac:dyDescent="0.35">
      <c r="B14" s="21"/>
      <c r="C14" s="21"/>
      <c r="D14" s="21"/>
      <c r="E14" s="21"/>
      <c r="F14" s="21"/>
      <c r="G14" s="169">
        <f>$B5</f>
        <v>0</v>
      </c>
      <c r="H14" s="133"/>
      <c r="I14" s="170" t="s">
        <v>8</v>
      </c>
      <c r="J14" s="175"/>
      <c r="K14" s="138">
        <f>$B3</f>
        <v>0</v>
      </c>
      <c r="L14" s="70"/>
      <c r="M14" s="169">
        <f>$B5</f>
        <v>0</v>
      </c>
      <c r="N14" s="133"/>
      <c r="O14" s="170" t="s">
        <v>8</v>
      </c>
      <c r="P14" s="175"/>
      <c r="Q14" s="138">
        <f>$B3</f>
        <v>0</v>
      </c>
      <c r="S14" s="376" t="s">
        <v>5</v>
      </c>
      <c r="T14" s="391"/>
      <c r="U14" s="158">
        <f>AL4</f>
        <v>0</v>
      </c>
      <c r="V14" s="159" t="s">
        <v>8</v>
      </c>
      <c r="W14" s="160">
        <f>AJ4</f>
        <v>0</v>
      </c>
      <c r="X14" s="158">
        <f>AL6</f>
        <v>0</v>
      </c>
      <c r="Y14" s="159" t="s">
        <v>8</v>
      </c>
      <c r="Z14" s="160">
        <f>AJ6</f>
        <v>0</v>
      </c>
      <c r="AA14" s="158">
        <f>AL8</f>
        <v>0</v>
      </c>
      <c r="AB14" s="159" t="s">
        <v>8</v>
      </c>
      <c r="AC14" s="160">
        <f>AJ8</f>
        <v>0</v>
      </c>
      <c r="AD14" s="158">
        <f>AL10</f>
        <v>0</v>
      </c>
      <c r="AE14" s="159" t="s">
        <v>8</v>
      </c>
      <c r="AF14" s="160">
        <f>AJ10</f>
        <v>0</v>
      </c>
      <c r="AG14" s="158">
        <f>AL12</f>
        <v>0</v>
      </c>
      <c r="AH14" s="159" t="s">
        <v>8</v>
      </c>
      <c r="AI14" s="160">
        <f>AJ12</f>
        <v>0</v>
      </c>
      <c r="AJ14" s="420"/>
      <c r="AK14" s="421"/>
      <c r="AL14" s="422"/>
      <c r="AM14" s="89">
        <f>'7členná-2'!$N$16</f>
        <v>0</v>
      </c>
      <c r="AN14" s="90" t="s">
        <v>8</v>
      </c>
      <c r="AO14" s="91">
        <f>'7členná-2'!$P$16</f>
        <v>0</v>
      </c>
      <c r="AP14" s="432"/>
      <c r="AQ14" s="439"/>
      <c r="AR14" s="427"/>
      <c r="AS14" s="428"/>
      <c r="AT14" s="428"/>
      <c r="AU14" s="428"/>
      <c r="AV14" s="430"/>
    </row>
    <row r="15" spans="1:48" ht="20.100000000000001" customHeight="1" thickTop="1" x14ac:dyDescent="0.3">
      <c r="B15" s="21"/>
      <c r="C15" s="21"/>
      <c r="D15" s="21"/>
      <c r="E15" s="21"/>
      <c r="F15" s="21"/>
      <c r="G15" s="169">
        <f>$B6</f>
        <v>0</v>
      </c>
      <c r="H15" s="133"/>
      <c r="I15" s="170" t="s">
        <v>8</v>
      </c>
      <c r="J15" s="175"/>
      <c r="K15" s="138">
        <f>$B2</f>
        <v>0</v>
      </c>
      <c r="L15" s="70"/>
      <c r="M15" s="169">
        <f>$B6</f>
        <v>0</v>
      </c>
      <c r="N15" s="133"/>
      <c r="O15" s="170" t="s">
        <v>8</v>
      </c>
      <c r="P15" s="175"/>
      <c r="Q15" s="138">
        <f>$B2</f>
        <v>0</v>
      </c>
      <c r="S15" s="376" t="s">
        <v>6</v>
      </c>
      <c r="T15" s="391">
        <f>'7členná-2'!$B$8</f>
        <v>0</v>
      </c>
      <c r="U15" s="143">
        <f>AO3</f>
        <v>0</v>
      </c>
      <c r="V15" s="144" t="s">
        <v>8</v>
      </c>
      <c r="W15" s="145">
        <f>AM3</f>
        <v>0</v>
      </c>
      <c r="X15" s="143">
        <f>AO5</f>
        <v>0</v>
      </c>
      <c r="Y15" s="144" t="s">
        <v>8</v>
      </c>
      <c r="Z15" s="145">
        <f>AM5</f>
        <v>0</v>
      </c>
      <c r="AA15" s="143">
        <f>AO7</f>
        <v>0</v>
      </c>
      <c r="AB15" s="144" t="s">
        <v>8</v>
      </c>
      <c r="AC15" s="145">
        <f>AM7</f>
        <v>0</v>
      </c>
      <c r="AD15" s="143">
        <f>AO9</f>
        <v>0</v>
      </c>
      <c r="AE15" s="144" t="s">
        <v>8</v>
      </c>
      <c r="AF15" s="145">
        <f>AM9</f>
        <v>0</v>
      </c>
      <c r="AG15" s="143">
        <f>AO11</f>
        <v>0</v>
      </c>
      <c r="AH15" s="144" t="s">
        <v>8</v>
      </c>
      <c r="AI15" s="145">
        <f>AM11</f>
        <v>0</v>
      </c>
      <c r="AJ15" s="143">
        <f>AO13</f>
        <v>0</v>
      </c>
      <c r="AK15" s="144" t="s">
        <v>8</v>
      </c>
      <c r="AL15" s="145">
        <f>AM13</f>
        <v>0</v>
      </c>
      <c r="AM15" s="423"/>
      <c r="AN15" s="424"/>
      <c r="AO15" s="425"/>
      <c r="AP15" s="432">
        <f t="shared" ref="AP15" si="30">SUM(IF(U15&gt;W15,1,0),IF(X15&gt;Z15,1,0),IF(AA15&gt;AC15,1,0),IF(AD15&gt;AF15,1,0),IF(AG15&gt;AI15,1,0),IF(AJ15&gt;AL15,1,0),IF(AM15&gt;AO15,1,0),IF(U16&gt;W16,1,0),IF(X16&gt;Z16,1,0),IF(AA16&gt;AC16,1,0),IF(AD16&gt;AF16,1,0),IF(AG16&gt;AI16,1,0),IF(AJ16&gt;AL16,1,0),IF(AM16&gt;AO16,1,0))</f>
        <v>0</v>
      </c>
      <c r="AQ15" s="434" t="e">
        <f t="shared" ref="AQ15" si="31">_xlfn.RANK.EQ(AR15,$AR$3:$AR$16)</f>
        <v>#DIV/0!</v>
      </c>
      <c r="AR15" s="426" t="e">
        <f t="shared" ref="AR15" si="32">1000*AP15+AV15</f>
        <v>#DIV/0!</v>
      </c>
      <c r="AS15" s="428">
        <f t="shared" ref="AS15" si="33">X15+X16+AA15+AA16+AD15+AD16+AG15+AG16+AJ15+AJ16+AM15+AM16+U15+U16</f>
        <v>0</v>
      </c>
      <c r="AT15" s="428" t="s">
        <v>8</v>
      </c>
      <c r="AU15" s="428">
        <f t="shared" ref="AU15" si="34">Z15+Z16+AC15+AC16+AF15+AF16+AI15+AI16+AL15+AL16+AO15+AO16+W15+W16</f>
        <v>0</v>
      </c>
      <c r="AV15" s="430" t="e">
        <f t="shared" ref="AV15" si="35">AS15/AU15</f>
        <v>#DIV/0!</v>
      </c>
    </row>
    <row r="16" spans="1:48" ht="20.100000000000001" customHeight="1" thickBot="1" x14ac:dyDescent="0.35">
      <c r="B16" s="21"/>
      <c r="C16" s="21"/>
      <c r="D16" s="21"/>
      <c r="E16" s="21"/>
      <c r="F16" s="21"/>
      <c r="G16" s="169">
        <f>$B7</f>
        <v>0</v>
      </c>
      <c r="H16" s="133"/>
      <c r="I16" s="170" t="s">
        <v>8</v>
      </c>
      <c r="J16" s="175"/>
      <c r="K16" s="138">
        <f>$B8</f>
        <v>0</v>
      </c>
      <c r="L16" s="70"/>
      <c r="M16" s="169">
        <f>$B7</f>
        <v>0</v>
      </c>
      <c r="N16" s="133"/>
      <c r="O16" s="170" t="s">
        <v>8</v>
      </c>
      <c r="P16" s="175"/>
      <c r="Q16" s="138">
        <f>$B8</f>
        <v>0</v>
      </c>
      <c r="S16" s="269"/>
      <c r="T16" s="368"/>
      <c r="U16" s="149">
        <f>AO4</f>
        <v>0</v>
      </c>
      <c r="V16" s="150" t="s">
        <v>8</v>
      </c>
      <c r="W16" s="151">
        <f>AM4</f>
        <v>0</v>
      </c>
      <c r="X16" s="149">
        <f>AO6</f>
        <v>0</v>
      </c>
      <c r="Y16" s="150" t="s">
        <v>8</v>
      </c>
      <c r="Z16" s="151">
        <f>AM6</f>
        <v>0</v>
      </c>
      <c r="AA16" s="149">
        <f>AO8</f>
        <v>0</v>
      </c>
      <c r="AB16" s="150" t="s">
        <v>8</v>
      </c>
      <c r="AC16" s="151">
        <f>AM8</f>
        <v>0</v>
      </c>
      <c r="AD16" s="149">
        <f>AO10</f>
        <v>0</v>
      </c>
      <c r="AE16" s="150" t="s">
        <v>8</v>
      </c>
      <c r="AF16" s="151">
        <f>AM10</f>
        <v>0</v>
      </c>
      <c r="AG16" s="149">
        <f>AO12</f>
        <v>0</v>
      </c>
      <c r="AH16" s="150" t="s">
        <v>8</v>
      </c>
      <c r="AI16" s="151">
        <f>AM12</f>
        <v>0</v>
      </c>
      <c r="AJ16" s="149">
        <f>AO14</f>
        <v>0</v>
      </c>
      <c r="AK16" s="150" t="s">
        <v>8</v>
      </c>
      <c r="AL16" s="151">
        <f>AM14</f>
        <v>0</v>
      </c>
      <c r="AM16" s="436"/>
      <c r="AN16" s="437"/>
      <c r="AO16" s="438"/>
      <c r="AP16" s="433"/>
      <c r="AQ16" s="435"/>
      <c r="AR16" s="427"/>
      <c r="AS16" s="429"/>
      <c r="AT16" s="429"/>
      <c r="AU16" s="429"/>
      <c r="AV16" s="431"/>
    </row>
    <row r="17" spans="2:17" ht="20.100000000000001" customHeight="1" x14ac:dyDescent="0.15">
      <c r="B17" s="21"/>
      <c r="C17" s="21"/>
      <c r="D17" s="21"/>
      <c r="E17" s="21"/>
      <c r="F17" s="21"/>
      <c r="G17" s="73">
        <f>$B4</f>
        <v>0</v>
      </c>
      <c r="H17" s="133"/>
      <c r="I17" s="8" t="s">
        <v>8</v>
      </c>
      <c r="J17" s="175"/>
      <c r="K17" s="9">
        <f>$B5</f>
        <v>0</v>
      </c>
      <c r="L17" s="70"/>
      <c r="M17" s="73">
        <f>$B4</f>
        <v>0</v>
      </c>
      <c r="N17" s="133"/>
      <c r="O17" s="8" t="s">
        <v>8</v>
      </c>
      <c r="P17" s="175"/>
      <c r="Q17" s="9">
        <f>$B5</f>
        <v>0</v>
      </c>
    </row>
    <row r="18" spans="2:17" ht="20.100000000000001" customHeight="1" x14ac:dyDescent="0.15">
      <c r="B18" s="21"/>
      <c r="C18" s="21"/>
      <c r="D18" s="21"/>
      <c r="E18" s="21"/>
      <c r="F18" s="21"/>
      <c r="G18" s="73">
        <f>$B3</f>
        <v>0</v>
      </c>
      <c r="H18" s="133"/>
      <c r="I18" s="8" t="s">
        <v>8</v>
      </c>
      <c r="J18" s="175"/>
      <c r="K18" s="9">
        <f>$B6</f>
        <v>0</v>
      </c>
      <c r="L18" s="70"/>
      <c r="M18" s="73">
        <f>$B3</f>
        <v>0</v>
      </c>
      <c r="N18" s="133"/>
      <c r="O18" s="8" t="s">
        <v>8</v>
      </c>
      <c r="P18" s="175"/>
      <c r="Q18" s="9">
        <f>$B6</f>
        <v>0</v>
      </c>
    </row>
    <row r="19" spans="2:17" ht="20.100000000000001" customHeight="1" x14ac:dyDescent="0.15">
      <c r="B19" s="21"/>
      <c r="C19" s="21"/>
      <c r="D19" s="21"/>
      <c r="E19" s="21"/>
      <c r="F19" s="21"/>
      <c r="G19" s="73">
        <f>$B2</f>
        <v>0</v>
      </c>
      <c r="H19" s="133"/>
      <c r="I19" s="8" t="s">
        <v>8</v>
      </c>
      <c r="J19" s="175"/>
      <c r="K19" s="9">
        <f>$B7</f>
        <v>0</v>
      </c>
      <c r="L19" s="70"/>
      <c r="M19" s="73">
        <f>$B2</f>
        <v>0</v>
      </c>
      <c r="N19" s="133"/>
      <c r="O19" s="8" t="s">
        <v>8</v>
      </c>
      <c r="P19" s="175"/>
      <c r="Q19" s="9">
        <f>$B7</f>
        <v>0</v>
      </c>
    </row>
    <row r="20" spans="2:17" ht="20.100000000000001" customHeight="1" x14ac:dyDescent="0.15">
      <c r="B20" s="21"/>
      <c r="C20" s="21"/>
      <c r="D20" s="21"/>
      <c r="E20" s="21"/>
      <c r="F20" s="21"/>
      <c r="G20" s="169">
        <f>$B6</f>
        <v>0</v>
      </c>
      <c r="H20" s="133"/>
      <c r="I20" s="170" t="s">
        <v>8</v>
      </c>
      <c r="J20" s="175"/>
      <c r="K20" s="138">
        <f>$B4</f>
        <v>0</v>
      </c>
      <c r="L20" s="70"/>
      <c r="M20" s="169">
        <f>$B6</f>
        <v>0</v>
      </c>
      <c r="N20" s="133"/>
      <c r="O20" s="178" t="s">
        <v>8</v>
      </c>
      <c r="P20" s="175"/>
      <c r="Q20" s="138">
        <f>$B4</f>
        <v>0</v>
      </c>
    </row>
    <row r="21" spans="2:17" ht="20.100000000000001" customHeight="1" x14ac:dyDescent="0.15">
      <c r="B21" s="21"/>
      <c r="C21" s="21"/>
      <c r="D21" s="21"/>
      <c r="E21" s="21"/>
      <c r="F21" s="21"/>
      <c r="G21" s="169">
        <f>$B7</f>
        <v>0</v>
      </c>
      <c r="H21" s="133"/>
      <c r="I21" s="170" t="s">
        <v>8</v>
      </c>
      <c r="J21" s="175"/>
      <c r="K21" s="138">
        <f>$B3</f>
        <v>0</v>
      </c>
      <c r="L21" s="70"/>
      <c r="M21" s="169">
        <f>$B7</f>
        <v>0</v>
      </c>
      <c r="N21" s="133"/>
      <c r="O21" s="178" t="s">
        <v>8</v>
      </c>
      <c r="P21" s="175"/>
      <c r="Q21" s="138">
        <f>$B3</f>
        <v>0</v>
      </c>
    </row>
    <row r="22" spans="2:17" ht="20.100000000000001" customHeight="1" thickBot="1" x14ac:dyDescent="0.35">
      <c r="B22" s="21"/>
      <c r="C22" s="21"/>
      <c r="D22" s="21"/>
      <c r="E22" s="21"/>
      <c r="F22" s="21"/>
      <c r="G22" s="172">
        <f>$B8</f>
        <v>0</v>
      </c>
      <c r="H22" s="134"/>
      <c r="I22" s="173" t="s">
        <v>8</v>
      </c>
      <c r="J22" s="176"/>
      <c r="K22" s="140">
        <f>$B2</f>
        <v>0</v>
      </c>
      <c r="L22" s="70"/>
      <c r="M22" s="139">
        <f>$B8</f>
        <v>0</v>
      </c>
      <c r="N22" s="177"/>
      <c r="O22" s="179" t="s">
        <v>8</v>
      </c>
      <c r="P22" s="176"/>
      <c r="Q22" s="140">
        <f>$B2</f>
        <v>0</v>
      </c>
    </row>
  </sheetData>
  <mergeCells count="90">
    <mergeCell ref="A1:Q1"/>
    <mergeCell ref="S1:T2"/>
    <mergeCell ref="U1:W1"/>
    <mergeCell ref="X1:Z1"/>
    <mergeCell ref="AA1:AC1"/>
    <mergeCell ref="AQ1:AQ2"/>
    <mergeCell ref="AS1:AV2"/>
    <mergeCell ref="U2:W2"/>
    <mergeCell ref="X2:Z2"/>
    <mergeCell ref="AA2:AC2"/>
    <mergeCell ref="AD2:AF2"/>
    <mergeCell ref="AG2:AI2"/>
    <mergeCell ref="AJ2:AL2"/>
    <mergeCell ref="AM2:AO2"/>
    <mergeCell ref="AD1:AF1"/>
    <mergeCell ref="AG1:AI1"/>
    <mergeCell ref="AJ1:AL1"/>
    <mergeCell ref="AM1:AO1"/>
    <mergeCell ref="AP1:AP2"/>
    <mergeCell ref="AR1:AR2"/>
    <mergeCell ref="AT3:AT4"/>
    <mergeCell ref="AU3:AU4"/>
    <mergeCell ref="AV3:AV4"/>
    <mergeCell ref="S5:S6"/>
    <mergeCell ref="T5:T6"/>
    <mergeCell ref="AP5:AP6"/>
    <mergeCell ref="AQ5:AQ6"/>
    <mergeCell ref="AS5:AS6"/>
    <mergeCell ref="AT5:AT6"/>
    <mergeCell ref="AU5:AU6"/>
    <mergeCell ref="AV5:AV6"/>
    <mergeCell ref="S3:S4"/>
    <mergeCell ref="T3:T4"/>
    <mergeCell ref="AP3:AP4"/>
    <mergeCell ref="AQ3:AQ4"/>
    <mergeCell ref="AS3:AS4"/>
    <mergeCell ref="AT7:AT8"/>
    <mergeCell ref="AU7:AU8"/>
    <mergeCell ref="AV7:AV8"/>
    <mergeCell ref="S9:S10"/>
    <mergeCell ref="T9:T10"/>
    <mergeCell ref="AP9:AP10"/>
    <mergeCell ref="AQ9:AQ10"/>
    <mergeCell ref="AS9:AS10"/>
    <mergeCell ref="AT9:AT10"/>
    <mergeCell ref="AU9:AU10"/>
    <mergeCell ref="AV9:AV10"/>
    <mergeCell ref="S7:S8"/>
    <mergeCell ref="T7:T8"/>
    <mergeCell ref="AP7:AP8"/>
    <mergeCell ref="AQ7:AQ8"/>
    <mergeCell ref="AS7:AS8"/>
    <mergeCell ref="AT11:AT12"/>
    <mergeCell ref="AU11:AU12"/>
    <mergeCell ref="AV11:AV12"/>
    <mergeCell ref="S13:S14"/>
    <mergeCell ref="T13:T14"/>
    <mergeCell ref="AP13:AP14"/>
    <mergeCell ref="AQ13:AQ14"/>
    <mergeCell ref="AS13:AS14"/>
    <mergeCell ref="AT13:AT14"/>
    <mergeCell ref="AU13:AU14"/>
    <mergeCell ref="AV13:AV14"/>
    <mergeCell ref="S11:S12"/>
    <mergeCell ref="T11:T12"/>
    <mergeCell ref="AP11:AP12"/>
    <mergeCell ref="AQ11:AQ12"/>
    <mergeCell ref="AS11:AS12"/>
    <mergeCell ref="AT15:AT16"/>
    <mergeCell ref="AU15:AU16"/>
    <mergeCell ref="AV15:AV16"/>
    <mergeCell ref="S15:S16"/>
    <mergeCell ref="T15:T16"/>
    <mergeCell ref="AP15:AP16"/>
    <mergeCell ref="AQ15:AQ16"/>
    <mergeCell ref="AS15:AS16"/>
    <mergeCell ref="AM15:AO16"/>
    <mergeCell ref="AR13:AR14"/>
    <mergeCell ref="AR15:AR16"/>
    <mergeCell ref="AR3:AR4"/>
    <mergeCell ref="AR5:AR6"/>
    <mergeCell ref="AR7:AR8"/>
    <mergeCell ref="AR9:AR10"/>
    <mergeCell ref="AR11:AR12"/>
    <mergeCell ref="U3:W4"/>
    <mergeCell ref="AJ13:AL14"/>
    <mergeCell ref="AG11:AI12"/>
    <mergeCell ref="AD9:AF10"/>
    <mergeCell ref="AA7:AC8"/>
    <mergeCell ref="X5:Z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zoomScaleNormal="100" workbookViewId="0">
      <selection activeCell="N27" sqref="N27"/>
    </sheetView>
  </sheetViews>
  <sheetFormatPr defaultColWidth="8.85546875" defaultRowHeight="16.5" x14ac:dyDescent="0.25"/>
  <cols>
    <col min="1" max="1" width="5.7109375" style="2" customWidth="1"/>
    <col min="2" max="2" width="18.7109375" style="2" customWidth="1"/>
    <col min="3" max="5" width="0.140625" style="106" customWidth="1"/>
    <col min="6" max="6" width="4.42578125" style="2" customWidth="1"/>
    <col min="7" max="7" width="18.7109375" style="2" customWidth="1"/>
    <col min="8" max="8" width="5.7109375" style="2" customWidth="1"/>
    <col min="9" max="9" width="3.7109375" style="2" customWidth="1"/>
    <col min="10" max="10" width="5.7109375" style="2" customWidth="1"/>
    <col min="11" max="11" width="18.7109375" style="2" customWidth="1"/>
    <col min="12" max="12" width="4.42578125" style="2" customWidth="1"/>
    <col min="13" max="13" width="18.7109375" style="2" customWidth="1"/>
    <col min="14" max="14" width="5.7109375" style="2" customWidth="1"/>
    <col min="15" max="15" width="3.7109375" style="2" customWidth="1"/>
    <col min="16" max="16" width="5.7109375" style="2" customWidth="1"/>
    <col min="17" max="17" width="18.7109375" style="2" customWidth="1"/>
    <col min="18" max="18" width="9.140625" style="2"/>
    <col min="19" max="19" width="5.140625" style="2" customWidth="1"/>
    <col min="20" max="20" width="15.28515625" style="2" customWidth="1"/>
    <col min="21" max="21" width="5" style="2" customWidth="1"/>
    <col min="22" max="37" width="4.42578125" style="2" customWidth="1"/>
    <col min="38" max="38" width="5" style="2" customWidth="1"/>
    <col min="39" max="40" width="4.42578125" style="2" customWidth="1"/>
    <col min="41" max="41" width="5" style="2" customWidth="1"/>
    <col min="42" max="43" width="4.42578125" style="2" customWidth="1"/>
    <col min="44" max="44" width="5" style="2" customWidth="1"/>
    <col min="45" max="45" width="9.140625" style="2"/>
    <col min="46" max="46" width="9.85546875" style="2" customWidth="1"/>
    <col min="47" max="47" width="9.140625" style="2" hidden="1" customWidth="1"/>
    <col min="48" max="48" width="6.28515625" style="2" customWidth="1"/>
    <col min="49" max="49" width="2" style="2" customWidth="1"/>
    <col min="50" max="50" width="6.140625" style="2" customWidth="1"/>
    <col min="51" max="51" width="11.7109375" style="46" customWidth="1"/>
    <col min="52" max="241" width="9.140625" style="2"/>
    <col min="242" max="242" width="5.140625" style="2" customWidth="1"/>
    <col min="243" max="243" width="15.28515625" style="2" customWidth="1"/>
    <col min="244" max="244" width="5" style="2" customWidth="1"/>
    <col min="245" max="260" width="4.42578125" style="2" customWidth="1"/>
    <col min="261" max="261" width="6.42578125" style="2" customWidth="1"/>
    <col min="262" max="267" width="4.42578125" style="2" customWidth="1"/>
    <col min="268" max="269" width="9.140625" style="2"/>
    <col min="270" max="270" width="6.28515625" style="2" customWidth="1"/>
    <col min="271" max="271" width="2" style="2" customWidth="1"/>
    <col min="272" max="272" width="6.140625" style="2" customWidth="1"/>
    <col min="273" max="497" width="9.140625" style="2"/>
    <col min="498" max="498" width="5.140625" style="2" customWidth="1"/>
    <col min="499" max="499" width="15.28515625" style="2" customWidth="1"/>
    <col min="500" max="500" width="5" style="2" customWidth="1"/>
    <col min="501" max="516" width="4.42578125" style="2" customWidth="1"/>
    <col min="517" max="517" width="6.42578125" style="2" customWidth="1"/>
    <col min="518" max="523" width="4.42578125" style="2" customWidth="1"/>
    <col min="524" max="525" width="9.140625" style="2"/>
    <col min="526" max="526" width="6.28515625" style="2" customWidth="1"/>
    <col min="527" max="527" width="2" style="2" customWidth="1"/>
    <col min="528" max="528" width="6.140625" style="2" customWidth="1"/>
    <col min="529" max="753" width="9.140625" style="2"/>
    <col min="754" max="754" width="5.140625" style="2" customWidth="1"/>
    <col min="755" max="755" width="15.28515625" style="2" customWidth="1"/>
    <col min="756" max="756" width="5" style="2" customWidth="1"/>
    <col min="757" max="772" width="4.42578125" style="2" customWidth="1"/>
    <col min="773" max="773" width="6.42578125" style="2" customWidth="1"/>
    <col min="774" max="779" width="4.42578125" style="2" customWidth="1"/>
    <col min="780" max="781" width="9.140625" style="2"/>
    <col min="782" max="782" width="6.28515625" style="2" customWidth="1"/>
    <col min="783" max="783" width="2" style="2" customWidth="1"/>
    <col min="784" max="784" width="6.140625" style="2" customWidth="1"/>
    <col min="785" max="1009" width="9.140625" style="2"/>
    <col min="1010" max="1010" width="5.140625" style="2" customWidth="1"/>
    <col min="1011" max="1011" width="15.28515625" style="2" customWidth="1"/>
    <col min="1012" max="1012" width="5" style="2" customWidth="1"/>
    <col min="1013" max="1028" width="4.42578125" style="2" customWidth="1"/>
    <col min="1029" max="1029" width="6.42578125" style="2" customWidth="1"/>
    <col min="1030" max="1035" width="4.42578125" style="2" customWidth="1"/>
    <col min="1036" max="1037" width="9.140625" style="2"/>
    <col min="1038" max="1038" width="6.28515625" style="2" customWidth="1"/>
    <col min="1039" max="1039" width="2" style="2" customWidth="1"/>
    <col min="1040" max="1040" width="6.140625" style="2" customWidth="1"/>
    <col min="1041" max="1265" width="9.140625" style="2"/>
    <col min="1266" max="1266" width="5.140625" style="2" customWidth="1"/>
    <col min="1267" max="1267" width="15.28515625" style="2" customWidth="1"/>
    <col min="1268" max="1268" width="5" style="2" customWidth="1"/>
    <col min="1269" max="1284" width="4.42578125" style="2" customWidth="1"/>
    <col min="1285" max="1285" width="6.42578125" style="2" customWidth="1"/>
    <col min="1286" max="1291" width="4.42578125" style="2" customWidth="1"/>
    <col min="1292" max="1293" width="9.140625" style="2"/>
    <col min="1294" max="1294" width="6.28515625" style="2" customWidth="1"/>
    <col min="1295" max="1295" width="2" style="2" customWidth="1"/>
    <col min="1296" max="1296" width="6.140625" style="2" customWidth="1"/>
    <col min="1297" max="1521" width="9.140625" style="2"/>
    <col min="1522" max="1522" width="5.140625" style="2" customWidth="1"/>
    <col min="1523" max="1523" width="15.28515625" style="2" customWidth="1"/>
    <col min="1524" max="1524" width="5" style="2" customWidth="1"/>
    <col min="1525" max="1540" width="4.42578125" style="2" customWidth="1"/>
    <col min="1541" max="1541" width="6.42578125" style="2" customWidth="1"/>
    <col min="1542" max="1547" width="4.42578125" style="2" customWidth="1"/>
    <col min="1548" max="1549" width="9.140625" style="2"/>
    <col min="1550" max="1550" width="6.28515625" style="2" customWidth="1"/>
    <col min="1551" max="1551" width="2" style="2" customWidth="1"/>
    <col min="1552" max="1552" width="6.140625" style="2" customWidth="1"/>
    <col min="1553" max="1777" width="9.140625" style="2"/>
    <col min="1778" max="1778" width="5.140625" style="2" customWidth="1"/>
    <col min="1779" max="1779" width="15.28515625" style="2" customWidth="1"/>
    <col min="1780" max="1780" width="5" style="2" customWidth="1"/>
    <col min="1781" max="1796" width="4.42578125" style="2" customWidth="1"/>
    <col min="1797" max="1797" width="6.42578125" style="2" customWidth="1"/>
    <col min="1798" max="1803" width="4.42578125" style="2" customWidth="1"/>
    <col min="1804" max="1805" width="9.140625" style="2"/>
    <col min="1806" max="1806" width="6.28515625" style="2" customWidth="1"/>
    <col min="1807" max="1807" width="2" style="2" customWidth="1"/>
    <col min="1808" max="1808" width="6.140625" style="2" customWidth="1"/>
    <col min="1809" max="2033" width="9.140625" style="2"/>
    <col min="2034" max="2034" width="5.140625" style="2" customWidth="1"/>
    <col min="2035" max="2035" width="15.28515625" style="2" customWidth="1"/>
    <col min="2036" max="2036" width="5" style="2" customWidth="1"/>
    <col min="2037" max="2052" width="4.42578125" style="2" customWidth="1"/>
    <col min="2053" max="2053" width="6.42578125" style="2" customWidth="1"/>
    <col min="2054" max="2059" width="4.42578125" style="2" customWidth="1"/>
    <col min="2060" max="2061" width="9.140625" style="2"/>
    <col min="2062" max="2062" width="6.28515625" style="2" customWidth="1"/>
    <col min="2063" max="2063" width="2" style="2" customWidth="1"/>
    <col min="2064" max="2064" width="6.140625" style="2" customWidth="1"/>
    <col min="2065" max="2289" width="9.140625" style="2"/>
    <col min="2290" max="2290" width="5.140625" style="2" customWidth="1"/>
    <col min="2291" max="2291" width="15.28515625" style="2" customWidth="1"/>
    <col min="2292" max="2292" width="5" style="2" customWidth="1"/>
    <col min="2293" max="2308" width="4.42578125" style="2" customWidth="1"/>
    <col min="2309" max="2309" width="6.42578125" style="2" customWidth="1"/>
    <col min="2310" max="2315" width="4.42578125" style="2" customWidth="1"/>
    <col min="2316" max="2317" width="9.140625" style="2"/>
    <col min="2318" max="2318" width="6.28515625" style="2" customWidth="1"/>
    <col min="2319" max="2319" width="2" style="2" customWidth="1"/>
    <col min="2320" max="2320" width="6.140625" style="2" customWidth="1"/>
    <col min="2321" max="2545" width="9.140625" style="2"/>
    <col min="2546" max="2546" width="5.140625" style="2" customWidth="1"/>
    <col min="2547" max="2547" width="15.28515625" style="2" customWidth="1"/>
    <col min="2548" max="2548" width="5" style="2" customWidth="1"/>
    <col min="2549" max="2564" width="4.42578125" style="2" customWidth="1"/>
    <col min="2565" max="2565" width="6.42578125" style="2" customWidth="1"/>
    <col min="2566" max="2571" width="4.42578125" style="2" customWidth="1"/>
    <col min="2572" max="2573" width="9.140625" style="2"/>
    <col min="2574" max="2574" width="6.28515625" style="2" customWidth="1"/>
    <col min="2575" max="2575" width="2" style="2" customWidth="1"/>
    <col min="2576" max="2576" width="6.140625" style="2" customWidth="1"/>
    <col min="2577" max="2801" width="9.140625" style="2"/>
    <col min="2802" max="2802" width="5.140625" style="2" customWidth="1"/>
    <col min="2803" max="2803" width="15.28515625" style="2" customWidth="1"/>
    <col min="2804" max="2804" width="5" style="2" customWidth="1"/>
    <col min="2805" max="2820" width="4.42578125" style="2" customWidth="1"/>
    <col min="2821" max="2821" width="6.42578125" style="2" customWidth="1"/>
    <col min="2822" max="2827" width="4.42578125" style="2" customWidth="1"/>
    <col min="2828" max="2829" width="9.140625" style="2"/>
    <col min="2830" max="2830" width="6.28515625" style="2" customWidth="1"/>
    <col min="2831" max="2831" width="2" style="2" customWidth="1"/>
    <col min="2832" max="2832" width="6.140625" style="2" customWidth="1"/>
    <col min="2833" max="3057" width="9.140625" style="2"/>
    <col min="3058" max="3058" width="5.140625" style="2" customWidth="1"/>
    <col min="3059" max="3059" width="15.28515625" style="2" customWidth="1"/>
    <col min="3060" max="3060" width="5" style="2" customWidth="1"/>
    <col min="3061" max="3076" width="4.42578125" style="2" customWidth="1"/>
    <col min="3077" max="3077" width="6.42578125" style="2" customWidth="1"/>
    <col min="3078" max="3083" width="4.42578125" style="2" customWidth="1"/>
    <col min="3084" max="3085" width="9.140625" style="2"/>
    <col min="3086" max="3086" width="6.28515625" style="2" customWidth="1"/>
    <col min="3087" max="3087" width="2" style="2" customWidth="1"/>
    <col min="3088" max="3088" width="6.140625" style="2" customWidth="1"/>
    <col min="3089" max="3313" width="9.140625" style="2"/>
    <col min="3314" max="3314" width="5.140625" style="2" customWidth="1"/>
    <col min="3315" max="3315" width="15.28515625" style="2" customWidth="1"/>
    <col min="3316" max="3316" width="5" style="2" customWidth="1"/>
    <col min="3317" max="3332" width="4.42578125" style="2" customWidth="1"/>
    <col min="3333" max="3333" width="6.42578125" style="2" customWidth="1"/>
    <col min="3334" max="3339" width="4.42578125" style="2" customWidth="1"/>
    <col min="3340" max="3341" width="9.140625" style="2"/>
    <col min="3342" max="3342" width="6.28515625" style="2" customWidth="1"/>
    <col min="3343" max="3343" width="2" style="2" customWidth="1"/>
    <col min="3344" max="3344" width="6.140625" style="2" customWidth="1"/>
    <col min="3345" max="3569" width="9.140625" style="2"/>
    <col min="3570" max="3570" width="5.140625" style="2" customWidth="1"/>
    <col min="3571" max="3571" width="15.28515625" style="2" customWidth="1"/>
    <col min="3572" max="3572" width="5" style="2" customWidth="1"/>
    <col min="3573" max="3588" width="4.42578125" style="2" customWidth="1"/>
    <col min="3589" max="3589" width="6.42578125" style="2" customWidth="1"/>
    <col min="3590" max="3595" width="4.42578125" style="2" customWidth="1"/>
    <col min="3596" max="3597" width="9.140625" style="2"/>
    <col min="3598" max="3598" width="6.28515625" style="2" customWidth="1"/>
    <col min="3599" max="3599" width="2" style="2" customWidth="1"/>
    <col min="3600" max="3600" width="6.140625" style="2" customWidth="1"/>
    <col min="3601" max="3825" width="9.140625" style="2"/>
    <col min="3826" max="3826" width="5.140625" style="2" customWidth="1"/>
    <col min="3827" max="3827" width="15.28515625" style="2" customWidth="1"/>
    <col min="3828" max="3828" width="5" style="2" customWidth="1"/>
    <col min="3829" max="3844" width="4.42578125" style="2" customWidth="1"/>
    <col min="3845" max="3845" width="6.42578125" style="2" customWidth="1"/>
    <col min="3846" max="3851" width="4.42578125" style="2" customWidth="1"/>
    <col min="3852" max="3853" width="9.140625" style="2"/>
    <col min="3854" max="3854" width="6.28515625" style="2" customWidth="1"/>
    <col min="3855" max="3855" width="2" style="2" customWidth="1"/>
    <col min="3856" max="3856" width="6.140625" style="2" customWidth="1"/>
    <col min="3857" max="4081" width="9.140625" style="2"/>
    <col min="4082" max="4082" width="5.140625" style="2" customWidth="1"/>
    <col min="4083" max="4083" width="15.28515625" style="2" customWidth="1"/>
    <col min="4084" max="4084" width="5" style="2" customWidth="1"/>
    <col min="4085" max="4100" width="4.42578125" style="2" customWidth="1"/>
    <col min="4101" max="4101" width="6.42578125" style="2" customWidth="1"/>
    <col min="4102" max="4107" width="4.42578125" style="2" customWidth="1"/>
    <col min="4108" max="4109" width="9.140625" style="2"/>
    <col min="4110" max="4110" width="6.28515625" style="2" customWidth="1"/>
    <col min="4111" max="4111" width="2" style="2" customWidth="1"/>
    <col min="4112" max="4112" width="6.140625" style="2" customWidth="1"/>
    <col min="4113" max="4337" width="9.140625" style="2"/>
    <col min="4338" max="4338" width="5.140625" style="2" customWidth="1"/>
    <col min="4339" max="4339" width="15.28515625" style="2" customWidth="1"/>
    <col min="4340" max="4340" width="5" style="2" customWidth="1"/>
    <col min="4341" max="4356" width="4.42578125" style="2" customWidth="1"/>
    <col min="4357" max="4357" width="6.42578125" style="2" customWidth="1"/>
    <col min="4358" max="4363" width="4.42578125" style="2" customWidth="1"/>
    <col min="4364" max="4365" width="9.140625" style="2"/>
    <col min="4366" max="4366" width="6.28515625" style="2" customWidth="1"/>
    <col min="4367" max="4367" width="2" style="2" customWidth="1"/>
    <col min="4368" max="4368" width="6.140625" style="2" customWidth="1"/>
    <col min="4369" max="4593" width="9.140625" style="2"/>
    <col min="4594" max="4594" width="5.140625" style="2" customWidth="1"/>
    <col min="4595" max="4595" width="15.28515625" style="2" customWidth="1"/>
    <col min="4596" max="4596" width="5" style="2" customWidth="1"/>
    <col min="4597" max="4612" width="4.42578125" style="2" customWidth="1"/>
    <col min="4613" max="4613" width="6.42578125" style="2" customWidth="1"/>
    <col min="4614" max="4619" width="4.42578125" style="2" customWidth="1"/>
    <col min="4620" max="4621" width="9.140625" style="2"/>
    <col min="4622" max="4622" width="6.28515625" style="2" customWidth="1"/>
    <col min="4623" max="4623" width="2" style="2" customWidth="1"/>
    <col min="4624" max="4624" width="6.140625" style="2" customWidth="1"/>
    <col min="4625" max="4849" width="9.140625" style="2"/>
    <col min="4850" max="4850" width="5.140625" style="2" customWidth="1"/>
    <col min="4851" max="4851" width="15.28515625" style="2" customWidth="1"/>
    <col min="4852" max="4852" width="5" style="2" customWidth="1"/>
    <col min="4853" max="4868" width="4.42578125" style="2" customWidth="1"/>
    <col min="4869" max="4869" width="6.42578125" style="2" customWidth="1"/>
    <col min="4870" max="4875" width="4.42578125" style="2" customWidth="1"/>
    <col min="4876" max="4877" width="9.140625" style="2"/>
    <col min="4878" max="4878" width="6.28515625" style="2" customWidth="1"/>
    <col min="4879" max="4879" width="2" style="2" customWidth="1"/>
    <col min="4880" max="4880" width="6.140625" style="2" customWidth="1"/>
    <col min="4881" max="5105" width="9.140625" style="2"/>
    <col min="5106" max="5106" width="5.140625" style="2" customWidth="1"/>
    <col min="5107" max="5107" width="15.28515625" style="2" customWidth="1"/>
    <col min="5108" max="5108" width="5" style="2" customWidth="1"/>
    <col min="5109" max="5124" width="4.42578125" style="2" customWidth="1"/>
    <col min="5125" max="5125" width="6.42578125" style="2" customWidth="1"/>
    <col min="5126" max="5131" width="4.42578125" style="2" customWidth="1"/>
    <col min="5132" max="5133" width="9.140625" style="2"/>
    <col min="5134" max="5134" width="6.28515625" style="2" customWidth="1"/>
    <col min="5135" max="5135" width="2" style="2" customWidth="1"/>
    <col min="5136" max="5136" width="6.140625" style="2" customWidth="1"/>
    <col min="5137" max="5361" width="9.140625" style="2"/>
    <col min="5362" max="5362" width="5.140625" style="2" customWidth="1"/>
    <col min="5363" max="5363" width="15.28515625" style="2" customWidth="1"/>
    <col min="5364" max="5364" width="5" style="2" customWidth="1"/>
    <col min="5365" max="5380" width="4.42578125" style="2" customWidth="1"/>
    <col min="5381" max="5381" width="6.42578125" style="2" customWidth="1"/>
    <col min="5382" max="5387" width="4.42578125" style="2" customWidth="1"/>
    <col min="5388" max="5389" width="9.140625" style="2"/>
    <col min="5390" max="5390" width="6.28515625" style="2" customWidth="1"/>
    <col min="5391" max="5391" width="2" style="2" customWidth="1"/>
    <col min="5392" max="5392" width="6.140625" style="2" customWidth="1"/>
    <col min="5393" max="5617" width="9.140625" style="2"/>
    <col min="5618" max="5618" width="5.140625" style="2" customWidth="1"/>
    <col min="5619" max="5619" width="15.28515625" style="2" customWidth="1"/>
    <col min="5620" max="5620" width="5" style="2" customWidth="1"/>
    <col min="5621" max="5636" width="4.42578125" style="2" customWidth="1"/>
    <col min="5637" max="5637" width="6.42578125" style="2" customWidth="1"/>
    <col min="5638" max="5643" width="4.42578125" style="2" customWidth="1"/>
    <col min="5644" max="5645" width="9.140625" style="2"/>
    <col min="5646" max="5646" width="6.28515625" style="2" customWidth="1"/>
    <col min="5647" max="5647" width="2" style="2" customWidth="1"/>
    <col min="5648" max="5648" width="6.140625" style="2" customWidth="1"/>
    <col min="5649" max="5873" width="9.140625" style="2"/>
    <col min="5874" max="5874" width="5.140625" style="2" customWidth="1"/>
    <col min="5875" max="5875" width="15.28515625" style="2" customWidth="1"/>
    <col min="5876" max="5876" width="5" style="2" customWidth="1"/>
    <col min="5877" max="5892" width="4.42578125" style="2" customWidth="1"/>
    <col min="5893" max="5893" width="6.42578125" style="2" customWidth="1"/>
    <col min="5894" max="5899" width="4.42578125" style="2" customWidth="1"/>
    <col min="5900" max="5901" width="9.140625" style="2"/>
    <col min="5902" max="5902" width="6.28515625" style="2" customWidth="1"/>
    <col min="5903" max="5903" width="2" style="2" customWidth="1"/>
    <col min="5904" max="5904" width="6.140625" style="2" customWidth="1"/>
    <col min="5905" max="6129" width="9.140625" style="2"/>
    <col min="6130" max="6130" width="5.140625" style="2" customWidth="1"/>
    <col min="6131" max="6131" width="15.28515625" style="2" customWidth="1"/>
    <col min="6132" max="6132" width="5" style="2" customWidth="1"/>
    <col min="6133" max="6148" width="4.42578125" style="2" customWidth="1"/>
    <col min="6149" max="6149" width="6.42578125" style="2" customWidth="1"/>
    <col min="6150" max="6155" width="4.42578125" style="2" customWidth="1"/>
    <col min="6156" max="6157" width="9.140625" style="2"/>
    <col min="6158" max="6158" width="6.28515625" style="2" customWidth="1"/>
    <col min="6159" max="6159" width="2" style="2" customWidth="1"/>
    <col min="6160" max="6160" width="6.140625" style="2" customWidth="1"/>
    <col min="6161" max="6385" width="9.140625" style="2"/>
    <col min="6386" max="6386" width="5.140625" style="2" customWidth="1"/>
    <col min="6387" max="6387" width="15.28515625" style="2" customWidth="1"/>
    <col min="6388" max="6388" width="5" style="2" customWidth="1"/>
    <col min="6389" max="6404" width="4.42578125" style="2" customWidth="1"/>
    <col min="6405" max="6405" width="6.42578125" style="2" customWidth="1"/>
    <col min="6406" max="6411" width="4.42578125" style="2" customWidth="1"/>
    <col min="6412" max="6413" width="9.140625" style="2"/>
    <col min="6414" max="6414" width="6.28515625" style="2" customWidth="1"/>
    <col min="6415" max="6415" width="2" style="2" customWidth="1"/>
    <col min="6416" max="6416" width="6.140625" style="2" customWidth="1"/>
    <col min="6417" max="6641" width="9.140625" style="2"/>
    <col min="6642" max="6642" width="5.140625" style="2" customWidth="1"/>
    <col min="6643" max="6643" width="15.28515625" style="2" customWidth="1"/>
    <col min="6644" max="6644" width="5" style="2" customWidth="1"/>
    <col min="6645" max="6660" width="4.42578125" style="2" customWidth="1"/>
    <col min="6661" max="6661" width="6.42578125" style="2" customWidth="1"/>
    <col min="6662" max="6667" width="4.42578125" style="2" customWidth="1"/>
    <col min="6668" max="6669" width="9.140625" style="2"/>
    <col min="6670" max="6670" width="6.28515625" style="2" customWidth="1"/>
    <col min="6671" max="6671" width="2" style="2" customWidth="1"/>
    <col min="6672" max="6672" width="6.140625" style="2" customWidth="1"/>
    <col min="6673" max="6897" width="9.140625" style="2"/>
    <col min="6898" max="6898" width="5.140625" style="2" customWidth="1"/>
    <col min="6899" max="6899" width="15.28515625" style="2" customWidth="1"/>
    <col min="6900" max="6900" width="5" style="2" customWidth="1"/>
    <col min="6901" max="6916" width="4.42578125" style="2" customWidth="1"/>
    <col min="6917" max="6917" width="6.42578125" style="2" customWidth="1"/>
    <col min="6918" max="6923" width="4.42578125" style="2" customWidth="1"/>
    <col min="6924" max="6925" width="9.140625" style="2"/>
    <col min="6926" max="6926" width="6.28515625" style="2" customWidth="1"/>
    <col min="6927" max="6927" width="2" style="2" customWidth="1"/>
    <col min="6928" max="6928" width="6.140625" style="2" customWidth="1"/>
    <col min="6929" max="7153" width="9.140625" style="2"/>
    <col min="7154" max="7154" width="5.140625" style="2" customWidth="1"/>
    <col min="7155" max="7155" width="15.28515625" style="2" customWidth="1"/>
    <col min="7156" max="7156" width="5" style="2" customWidth="1"/>
    <col min="7157" max="7172" width="4.42578125" style="2" customWidth="1"/>
    <col min="7173" max="7173" width="6.42578125" style="2" customWidth="1"/>
    <col min="7174" max="7179" width="4.42578125" style="2" customWidth="1"/>
    <col min="7180" max="7181" width="9.140625" style="2"/>
    <col min="7182" max="7182" width="6.28515625" style="2" customWidth="1"/>
    <col min="7183" max="7183" width="2" style="2" customWidth="1"/>
    <col min="7184" max="7184" width="6.140625" style="2" customWidth="1"/>
    <col min="7185" max="7409" width="9.140625" style="2"/>
    <col min="7410" max="7410" width="5.140625" style="2" customWidth="1"/>
    <col min="7411" max="7411" width="15.28515625" style="2" customWidth="1"/>
    <col min="7412" max="7412" width="5" style="2" customWidth="1"/>
    <col min="7413" max="7428" width="4.42578125" style="2" customWidth="1"/>
    <col min="7429" max="7429" width="6.42578125" style="2" customWidth="1"/>
    <col min="7430" max="7435" width="4.42578125" style="2" customWidth="1"/>
    <col min="7436" max="7437" width="9.140625" style="2"/>
    <col min="7438" max="7438" width="6.28515625" style="2" customWidth="1"/>
    <col min="7439" max="7439" width="2" style="2" customWidth="1"/>
    <col min="7440" max="7440" width="6.140625" style="2" customWidth="1"/>
    <col min="7441" max="7665" width="9.140625" style="2"/>
    <col min="7666" max="7666" width="5.140625" style="2" customWidth="1"/>
    <col min="7667" max="7667" width="15.28515625" style="2" customWidth="1"/>
    <col min="7668" max="7668" width="5" style="2" customWidth="1"/>
    <col min="7669" max="7684" width="4.42578125" style="2" customWidth="1"/>
    <col min="7685" max="7685" width="6.42578125" style="2" customWidth="1"/>
    <col min="7686" max="7691" width="4.42578125" style="2" customWidth="1"/>
    <col min="7692" max="7693" width="9.140625" style="2"/>
    <col min="7694" max="7694" width="6.28515625" style="2" customWidth="1"/>
    <col min="7695" max="7695" width="2" style="2" customWidth="1"/>
    <col min="7696" max="7696" width="6.140625" style="2" customWidth="1"/>
    <col min="7697" max="7921" width="9.140625" style="2"/>
    <col min="7922" max="7922" width="5.140625" style="2" customWidth="1"/>
    <col min="7923" max="7923" width="15.28515625" style="2" customWidth="1"/>
    <col min="7924" max="7924" width="5" style="2" customWidth="1"/>
    <col min="7925" max="7940" width="4.42578125" style="2" customWidth="1"/>
    <col min="7941" max="7941" width="6.42578125" style="2" customWidth="1"/>
    <col min="7942" max="7947" width="4.42578125" style="2" customWidth="1"/>
    <col min="7948" max="7949" width="9.140625" style="2"/>
    <col min="7950" max="7950" width="6.28515625" style="2" customWidth="1"/>
    <col min="7951" max="7951" width="2" style="2" customWidth="1"/>
    <col min="7952" max="7952" width="6.140625" style="2" customWidth="1"/>
    <col min="7953" max="8177" width="9.140625" style="2"/>
    <col min="8178" max="8178" width="5.140625" style="2" customWidth="1"/>
    <col min="8179" max="8179" width="15.28515625" style="2" customWidth="1"/>
    <col min="8180" max="8180" width="5" style="2" customWidth="1"/>
    <col min="8181" max="8196" width="4.42578125" style="2" customWidth="1"/>
    <col min="8197" max="8197" width="6.42578125" style="2" customWidth="1"/>
    <col min="8198" max="8203" width="4.42578125" style="2" customWidth="1"/>
    <col min="8204" max="8205" width="9.140625" style="2"/>
    <col min="8206" max="8206" width="6.28515625" style="2" customWidth="1"/>
    <col min="8207" max="8207" width="2" style="2" customWidth="1"/>
    <col min="8208" max="8208" width="6.140625" style="2" customWidth="1"/>
    <col min="8209" max="8433" width="9.140625" style="2"/>
    <col min="8434" max="8434" width="5.140625" style="2" customWidth="1"/>
    <col min="8435" max="8435" width="15.28515625" style="2" customWidth="1"/>
    <col min="8436" max="8436" width="5" style="2" customWidth="1"/>
    <col min="8437" max="8452" width="4.42578125" style="2" customWidth="1"/>
    <col min="8453" max="8453" width="6.42578125" style="2" customWidth="1"/>
    <col min="8454" max="8459" width="4.42578125" style="2" customWidth="1"/>
    <col min="8460" max="8461" width="9.140625" style="2"/>
    <col min="8462" max="8462" width="6.28515625" style="2" customWidth="1"/>
    <col min="8463" max="8463" width="2" style="2" customWidth="1"/>
    <col min="8464" max="8464" width="6.140625" style="2" customWidth="1"/>
    <col min="8465" max="8689" width="9.140625" style="2"/>
    <col min="8690" max="8690" width="5.140625" style="2" customWidth="1"/>
    <col min="8691" max="8691" width="15.28515625" style="2" customWidth="1"/>
    <col min="8692" max="8692" width="5" style="2" customWidth="1"/>
    <col min="8693" max="8708" width="4.42578125" style="2" customWidth="1"/>
    <col min="8709" max="8709" width="6.42578125" style="2" customWidth="1"/>
    <col min="8710" max="8715" width="4.42578125" style="2" customWidth="1"/>
    <col min="8716" max="8717" width="9.140625" style="2"/>
    <col min="8718" max="8718" width="6.28515625" style="2" customWidth="1"/>
    <col min="8719" max="8719" width="2" style="2" customWidth="1"/>
    <col min="8720" max="8720" width="6.140625" style="2" customWidth="1"/>
    <col min="8721" max="8945" width="9.140625" style="2"/>
    <col min="8946" max="8946" width="5.140625" style="2" customWidth="1"/>
    <col min="8947" max="8947" width="15.28515625" style="2" customWidth="1"/>
    <col min="8948" max="8948" width="5" style="2" customWidth="1"/>
    <col min="8949" max="8964" width="4.42578125" style="2" customWidth="1"/>
    <col min="8965" max="8965" width="6.42578125" style="2" customWidth="1"/>
    <col min="8966" max="8971" width="4.42578125" style="2" customWidth="1"/>
    <col min="8972" max="8973" width="9.140625" style="2"/>
    <col min="8974" max="8974" width="6.28515625" style="2" customWidth="1"/>
    <col min="8975" max="8975" width="2" style="2" customWidth="1"/>
    <col min="8976" max="8976" width="6.140625" style="2" customWidth="1"/>
    <col min="8977" max="9201" width="9.140625" style="2"/>
    <col min="9202" max="9202" width="5.140625" style="2" customWidth="1"/>
    <col min="9203" max="9203" width="15.28515625" style="2" customWidth="1"/>
    <col min="9204" max="9204" width="5" style="2" customWidth="1"/>
    <col min="9205" max="9220" width="4.42578125" style="2" customWidth="1"/>
    <col min="9221" max="9221" width="6.42578125" style="2" customWidth="1"/>
    <col min="9222" max="9227" width="4.42578125" style="2" customWidth="1"/>
    <col min="9228" max="9229" width="9.140625" style="2"/>
    <col min="9230" max="9230" width="6.28515625" style="2" customWidth="1"/>
    <col min="9231" max="9231" width="2" style="2" customWidth="1"/>
    <col min="9232" max="9232" width="6.140625" style="2" customWidth="1"/>
    <col min="9233" max="9457" width="9.140625" style="2"/>
    <col min="9458" max="9458" width="5.140625" style="2" customWidth="1"/>
    <col min="9459" max="9459" width="15.28515625" style="2" customWidth="1"/>
    <col min="9460" max="9460" width="5" style="2" customWidth="1"/>
    <col min="9461" max="9476" width="4.42578125" style="2" customWidth="1"/>
    <col min="9477" max="9477" width="6.42578125" style="2" customWidth="1"/>
    <col min="9478" max="9483" width="4.42578125" style="2" customWidth="1"/>
    <col min="9484" max="9485" width="9.140625" style="2"/>
    <col min="9486" max="9486" width="6.28515625" style="2" customWidth="1"/>
    <col min="9487" max="9487" width="2" style="2" customWidth="1"/>
    <col min="9488" max="9488" width="6.140625" style="2" customWidth="1"/>
    <col min="9489" max="9713" width="9.140625" style="2"/>
    <col min="9714" max="9714" width="5.140625" style="2" customWidth="1"/>
    <col min="9715" max="9715" width="15.28515625" style="2" customWidth="1"/>
    <col min="9716" max="9716" width="5" style="2" customWidth="1"/>
    <col min="9717" max="9732" width="4.42578125" style="2" customWidth="1"/>
    <col min="9733" max="9733" width="6.42578125" style="2" customWidth="1"/>
    <col min="9734" max="9739" width="4.42578125" style="2" customWidth="1"/>
    <col min="9740" max="9741" width="9.140625" style="2"/>
    <col min="9742" max="9742" width="6.28515625" style="2" customWidth="1"/>
    <col min="9743" max="9743" width="2" style="2" customWidth="1"/>
    <col min="9744" max="9744" width="6.140625" style="2" customWidth="1"/>
    <col min="9745" max="9969" width="9.140625" style="2"/>
    <col min="9970" max="9970" width="5.140625" style="2" customWidth="1"/>
    <col min="9971" max="9971" width="15.28515625" style="2" customWidth="1"/>
    <col min="9972" max="9972" width="5" style="2" customWidth="1"/>
    <col min="9973" max="9988" width="4.42578125" style="2" customWidth="1"/>
    <col min="9989" max="9989" width="6.42578125" style="2" customWidth="1"/>
    <col min="9990" max="9995" width="4.42578125" style="2" customWidth="1"/>
    <col min="9996" max="9997" width="9.140625" style="2"/>
    <col min="9998" max="9998" width="6.28515625" style="2" customWidth="1"/>
    <col min="9999" max="9999" width="2" style="2" customWidth="1"/>
    <col min="10000" max="10000" width="6.140625" style="2" customWidth="1"/>
    <col min="10001" max="10225" width="9.140625" style="2"/>
    <col min="10226" max="10226" width="5.140625" style="2" customWidth="1"/>
    <col min="10227" max="10227" width="15.28515625" style="2" customWidth="1"/>
    <col min="10228" max="10228" width="5" style="2" customWidth="1"/>
    <col min="10229" max="10244" width="4.42578125" style="2" customWidth="1"/>
    <col min="10245" max="10245" width="6.42578125" style="2" customWidth="1"/>
    <col min="10246" max="10251" width="4.42578125" style="2" customWidth="1"/>
    <col min="10252" max="10253" width="9.140625" style="2"/>
    <col min="10254" max="10254" width="6.28515625" style="2" customWidth="1"/>
    <col min="10255" max="10255" width="2" style="2" customWidth="1"/>
    <col min="10256" max="10256" width="6.140625" style="2" customWidth="1"/>
    <col min="10257" max="10481" width="9.140625" style="2"/>
    <col min="10482" max="10482" width="5.140625" style="2" customWidth="1"/>
    <col min="10483" max="10483" width="15.28515625" style="2" customWidth="1"/>
    <col min="10484" max="10484" width="5" style="2" customWidth="1"/>
    <col min="10485" max="10500" width="4.42578125" style="2" customWidth="1"/>
    <col min="10501" max="10501" width="6.42578125" style="2" customWidth="1"/>
    <col min="10502" max="10507" width="4.42578125" style="2" customWidth="1"/>
    <col min="10508" max="10509" width="9.140625" style="2"/>
    <col min="10510" max="10510" width="6.28515625" style="2" customWidth="1"/>
    <col min="10511" max="10511" width="2" style="2" customWidth="1"/>
    <col min="10512" max="10512" width="6.140625" style="2" customWidth="1"/>
    <col min="10513" max="10737" width="9.140625" style="2"/>
    <col min="10738" max="10738" width="5.140625" style="2" customWidth="1"/>
    <col min="10739" max="10739" width="15.28515625" style="2" customWidth="1"/>
    <col min="10740" max="10740" width="5" style="2" customWidth="1"/>
    <col min="10741" max="10756" width="4.42578125" style="2" customWidth="1"/>
    <col min="10757" max="10757" width="6.42578125" style="2" customWidth="1"/>
    <col min="10758" max="10763" width="4.42578125" style="2" customWidth="1"/>
    <col min="10764" max="10765" width="9.140625" style="2"/>
    <col min="10766" max="10766" width="6.28515625" style="2" customWidth="1"/>
    <col min="10767" max="10767" width="2" style="2" customWidth="1"/>
    <col min="10768" max="10768" width="6.140625" style="2" customWidth="1"/>
    <col min="10769" max="10993" width="9.140625" style="2"/>
    <col min="10994" max="10994" width="5.140625" style="2" customWidth="1"/>
    <col min="10995" max="10995" width="15.28515625" style="2" customWidth="1"/>
    <col min="10996" max="10996" width="5" style="2" customWidth="1"/>
    <col min="10997" max="11012" width="4.42578125" style="2" customWidth="1"/>
    <col min="11013" max="11013" width="6.42578125" style="2" customWidth="1"/>
    <col min="11014" max="11019" width="4.42578125" style="2" customWidth="1"/>
    <col min="11020" max="11021" width="9.140625" style="2"/>
    <col min="11022" max="11022" width="6.28515625" style="2" customWidth="1"/>
    <col min="11023" max="11023" width="2" style="2" customWidth="1"/>
    <col min="11024" max="11024" width="6.140625" style="2" customWidth="1"/>
    <col min="11025" max="11249" width="9.140625" style="2"/>
    <col min="11250" max="11250" width="5.140625" style="2" customWidth="1"/>
    <col min="11251" max="11251" width="15.28515625" style="2" customWidth="1"/>
    <col min="11252" max="11252" width="5" style="2" customWidth="1"/>
    <col min="11253" max="11268" width="4.42578125" style="2" customWidth="1"/>
    <col min="11269" max="11269" width="6.42578125" style="2" customWidth="1"/>
    <col min="11270" max="11275" width="4.42578125" style="2" customWidth="1"/>
    <col min="11276" max="11277" width="9.140625" style="2"/>
    <col min="11278" max="11278" width="6.28515625" style="2" customWidth="1"/>
    <col min="11279" max="11279" width="2" style="2" customWidth="1"/>
    <col min="11280" max="11280" width="6.140625" style="2" customWidth="1"/>
    <col min="11281" max="11505" width="9.140625" style="2"/>
    <col min="11506" max="11506" width="5.140625" style="2" customWidth="1"/>
    <col min="11507" max="11507" width="15.28515625" style="2" customWidth="1"/>
    <col min="11508" max="11508" width="5" style="2" customWidth="1"/>
    <col min="11509" max="11524" width="4.42578125" style="2" customWidth="1"/>
    <col min="11525" max="11525" width="6.42578125" style="2" customWidth="1"/>
    <col min="11526" max="11531" width="4.42578125" style="2" customWidth="1"/>
    <col min="11532" max="11533" width="9.140625" style="2"/>
    <col min="11534" max="11534" width="6.28515625" style="2" customWidth="1"/>
    <col min="11535" max="11535" width="2" style="2" customWidth="1"/>
    <col min="11536" max="11536" width="6.140625" style="2" customWidth="1"/>
    <col min="11537" max="11761" width="9.140625" style="2"/>
    <col min="11762" max="11762" width="5.140625" style="2" customWidth="1"/>
    <col min="11763" max="11763" width="15.28515625" style="2" customWidth="1"/>
    <col min="11764" max="11764" width="5" style="2" customWidth="1"/>
    <col min="11765" max="11780" width="4.42578125" style="2" customWidth="1"/>
    <col min="11781" max="11781" width="6.42578125" style="2" customWidth="1"/>
    <col min="11782" max="11787" width="4.42578125" style="2" customWidth="1"/>
    <col min="11788" max="11789" width="9.140625" style="2"/>
    <col min="11790" max="11790" width="6.28515625" style="2" customWidth="1"/>
    <col min="11791" max="11791" width="2" style="2" customWidth="1"/>
    <col min="11792" max="11792" width="6.140625" style="2" customWidth="1"/>
    <col min="11793" max="12017" width="9.140625" style="2"/>
    <col min="12018" max="12018" width="5.140625" style="2" customWidth="1"/>
    <col min="12019" max="12019" width="15.28515625" style="2" customWidth="1"/>
    <col min="12020" max="12020" width="5" style="2" customWidth="1"/>
    <col min="12021" max="12036" width="4.42578125" style="2" customWidth="1"/>
    <col min="12037" max="12037" width="6.42578125" style="2" customWidth="1"/>
    <col min="12038" max="12043" width="4.42578125" style="2" customWidth="1"/>
    <col min="12044" max="12045" width="9.140625" style="2"/>
    <col min="12046" max="12046" width="6.28515625" style="2" customWidth="1"/>
    <col min="12047" max="12047" width="2" style="2" customWidth="1"/>
    <col min="12048" max="12048" width="6.140625" style="2" customWidth="1"/>
    <col min="12049" max="12273" width="9.140625" style="2"/>
    <col min="12274" max="12274" width="5.140625" style="2" customWidth="1"/>
    <col min="12275" max="12275" width="15.28515625" style="2" customWidth="1"/>
    <col min="12276" max="12276" width="5" style="2" customWidth="1"/>
    <col min="12277" max="12292" width="4.42578125" style="2" customWidth="1"/>
    <col min="12293" max="12293" width="6.42578125" style="2" customWidth="1"/>
    <col min="12294" max="12299" width="4.42578125" style="2" customWidth="1"/>
    <col min="12300" max="12301" width="9.140625" style="2"/>
    <col min="12302" max="12302" width="6.28515625" style="2" customWidth="1"/>
    <col min="12303" max="12303" width="2" style="2" customWidth="1"/>
    <col min="12304" max="12304" width="6.140625" style="2" customWidth="1"/>
    <col min="12305" max="12529" width="9.140625" style="2"/>
    <col min="12530" max="12530" width="5.140625" style="2" customWidth="1"/>
    <col min="12531" max="12531" width="15.28515625" style="2" customWidth="1"/>
    <col min="12532" max="12532" width="5" style="2" customWidth="1"/>
    <col min="12533" max="12548" width="4.42578125" style="2" customWidth="1"/>
    <col min="12549" max="12549" width="6.42578125" style="2" customWidth="1"/>
    <col min="12550" max="12555" width="4.42578125" style="2" customWidth="1"/>
    <col min="12556" max="12557" width="9.140625" style="2"/>
    <col min="12558" max="12558" width="6.28515625" style="2" customWidth="1"/>
    <col min="12559" max="12559" width="2" style="2" customWidth="1"/>
    <col min="12560" max="12560" width="6.140625" style="2" customWidth="1"/>
    <col min="12561" max="12785" width="9.140625" style="2"/>
    <col min="12786" max="12786" width="5.140625" style="2" customWidth="1"/>
    <col min="12787" max="12787" width="15.28515625" style="2" customWidth="1"/>
    <col min="12788" max="12788" width="5" style="2" customWidth="1"/>
    <col min="12789" max="12804" width="4.42578125" style="2" customWidth="1"/>
    <col min="12805" max="12805" width="6.42578125" style="2" customWidth="1"/>
    <col min="12806" max="12811" width="4.42578125" style="2" customWidth="1"/>
    <col min="12812" max="12813" width="9.140625" style="2"/>
    <col min="12814" max="12814" width="6.28515625" style="2" customWidth="1"/>
    <col min="12815" max="12815" width="2" style="2" customWidth="1"/>
    <col min="12816" max="12816" width="6.140625" style="2" customWidth="1"/>
    <col min="12817" max="13041" width="9.140625" style="2"/>
    <col min="13042" max="13042" width="5.140625" style="2" customWidth="1"/>
    <col min="13043" max="13043" width="15.28515625" style="2" customWidth="1"/>
    <col min="13044" max="13044" width="5" style="2" customWidth="1"/>
    <col min="13045" max="13060" width="4.42578125" style="2" customWidth="1"/>
    <col min="13061" max="13061" width="6.42578125" style="2" customWidth="1"/>
    <col min="13062" max="13067" width="4.42578125" style="2" customWidth="1"/>
    <col min="13068" max="13069" width="9.140625" style="2"/>
    <col min="13070" max="13070" width="6.28515625" style="2" customWidth="1"/>
    <col min="13071" max="13071" width="2" style="2" customWidth="1"/>
    <col min="13072" max="13072" width="6.140625" style="2" customWidth="1"/>
    <col min="13073" max="13297" width="9.140625" style="2"/>
    <col min="13298" max="13298" width="5.140625" style="2" customWidth="1"/>
    <col min="13299" max="13299" width="15.28515625" style="2" customWidth="1"/>
    <col min="13300" max="13300" width="5" style="2" customWidth="1"/>
    <col min="13301" max="13316" width="4.42578125" style="2" customWidth="1"/>
    <col min="13317" max="13317" width="6.42578125" style="2" customWidth="1"/>
    <col min="13318" max="13323" width="4.42578125" style="2" customWidth="1"/>
    <col min="13324" max="13325" width="9.140625" style="2"/>
    <col min="13326" max="13326" width="6.28515625" style="2" customWidth="1"/>
    <col min="13327" max="13327" width="2" style="2" customWidth="1"/>
    <col min="13328" max="13328" width="6.140625" style="2" customWidth="1"/>
    <col min="13329" max="13553" width="9.140625" style="2"/>
    <col min="13554" max="13554" width="5.140625" style="2" customWidth="1"/>
    <col min="13555" max="13555" width="15.28515625" style="2" customWidth="1"/>
    <col min="13556" max="13556" width="5" style="2" customWidth="1"/>
    <col min="13557" max="13572" width="4.42578125" style="2" customWidth="1"/>
    <col min="13573" max="13573" width="6.42578125" style="2" customWidth="1"/>
    <col min="13574" max="13579" width="4.42578125" style="2" customWidth="1"/>
    <col min="13580" max="13581" width="9.140625" style="2"/>
    <col min="13582" max="13582" width="6.28515625" style="2" customWidth="1"/>
    <col min="13583" max="13583" width="2" style="2" customWidth="1"/>
    <col min="13584" max="13584" width="6.140625" style="2" customWidth="1"/>
    <col min="13585" max="13809" width="9.140625" style="2"/>
    <col min="13810" max="13810" width="5.140625" style="2" customWidth="1"/>
    <col min="13811" max="13811" width="15.28515625" style="2" customWidth="1"/>
    <col min="13812" max="13812" width="5" style="2" customWidth="1"/>
    <col min="13813" max="13828" width="4.42578125" style="2" customWidth="1"/>
    <col min="13829" max="13829" width="6.42578125" style="2" customWidth="1"/>
    <col min="13830" max="13835" width="4.42578125" style="2" customWidth="1"/>
    <col min="13836" max="13837" width="9.140625" style="2"/>
    <col min="13838" max="13838" width="6.28515625" style="2" customWidth="1"/>
    <col min="13839" max="13839" width="2" style="2" customWidth="1"/>
    <col min="13840" max="13840" width="6.140625" style="2" customWidth="1"/>
    <col min="13841" max="14065" width="9.140625" style="2"/>
    <col min="14066" max="14066" width="5.140625" style="2" customWidth="1"/>
    <col min="14067" max="14067" width="15.28515625" style="2" customWidth="1"/>
    <col min="14068" max="14068" width="5" style="2" customWidth="1"/>
    <col min="14069" max="14084" width="4.42578125" style="2" customWidth="1"/>
    <col min="14085" max="14085" width="6.42578125" style="2" customWidth="1"/>
    <col min="14086" max="14091" width="4.42578125" style="2" customWidth="1"/>
    <col min="14092" max="14093" width="9.140625" style="2"/>
    <col min="14094" max="14094" width="6.28515625" style="2" customWidth="1"/>
    <col min="14095" max="14095" width="2" style="2" customWidth="1"/>
    <col min="14096" max="14096" width="6.140625" style="2" customWidth="1"/>
    <col min="14097" max="14321" width="9.140625" style="2"/>
    <col min="14322" max="14322" width="5.140625" style="2" customWidth="1"/>
    <col min="14323" max="14323" width="15.28515625" style="2" customWidth="1"/>
    <col min="14324" max="14324" width="5" style="2" customWidth="1"/>
    <col min="14325" max="14340" width="4.42578125" style="2" customWidth="1"/>
    <col min="14341" max="14341" width="6.42578125" style="2" customWidth="1"/>
    <col min="14342" max="14347" width="4.42578125" style="2" customWidth="1"/>
    <col min="14348" max="14349" width="9.140625" style="2"/>
    <col min="14350" max="14350" width="6.28515625" style="2" customWidth="1"/>
    <col min="14351" max="14351" width="2" style="2" customWidth="1"/>
    <col min="14352" max="14352" width="6.140625" style="2" customWidth="1"/>
    <col min="14353" max="14577" width="9.140625" style="2"/>
    <col min="14578" max="14578" width="5.140625" style="2" customWidth="1"/>
    <col min="14579" max="14579" width="15.28515625" style="2" customWidth="1"/>
    <col min="14580" max="14580" width="5" style="2" customWidth="1"/>
    <col min="14581" max="14596" width="4.42578125" style="2" customWidth="1"/>
    <col min="14597" max="14597" width="6.42578125" style="2" customWidth="1"/>
    <col min="14598" max="14603" width="4.42578125" style="2" customWidth="1"/>
    <col min="14604" max="14605" width="9.140625" style="2"/>
    <col min="14606" max="14606" width="6.28515625" style="2" customWidth="1"/>
    <col min="14607" max="14607" width="2" style="2" customWidth="1"/>
    <col min="14608" max="14608" width="6.140625" style="2" customWidth="1"/>
    <col min="14609" max="14833" width="9.140625" style="2"/>
    <col min="14834" max="14834" width="5.140625" style="2" customWidth="1"/>
    <col min="14835" max="14835" width="15.28515625" style="2" customWidth="1"/>
    <col min="14836" max="14836" width="5" style="2" customWidth="1"/>
    <col min="14837" max="14852" width="4.42578125" style="2" customWidth="1"/>
    <col min="14853" max="14853" width="6.42578125" style="2" customWidth="1"/>
    <col min="14854" max="14859" width="4.42578125" style="2" customWidth="1"/>
    <col min="14860" max="14861" width="9.140625" style="2"/>
    <col min="14862" max="14862" width="6.28515625" style="2" customWidth="1"/>
    <col min="14863" max="14863" width="2" style="2" customWidth="1"/>
    <col min="14864" max="14864" width="6.140625" style="2" customWidth="1"/>
    <col min="14865" max="15089" width="9.140625" style="2"/>
    <col min="15090" max="15090" width="5.140625" style="2" customWidth="1"/>
    <col min="15091" max="15091" width="15.28515625" style="2" customWidth="1"/>
    <col min="15092" max="15092" width="5" style="2" customWidth="1"/>
    <col min="15093" max="15108" width="4.42578125" style="2" customWidth="1"/>
    <col min="15109" max="15109" width="6.42578125" style="2" customWidth="1"/>
    <col min="15110" max="15115" width="4.42578125" style="2" customWidth="1"/>
    <col min="15116" max="15117" width="9.140625" style="2"/>
    <col min="15118" max="15118" width="6.28515625" style="2" customWidth="1"/>
    <col min="15119" max="15119" width="2" style="2" customWidth="1"/>
    <col min="15120" max="15120" width="6.140625" style="2" customWidth="1"/>
    <col min="15121" max="15345" width="9.140625" style="2"/>
    <col min="15346" max="15346" width="5.140625" style="2" customWidth="1"/>
    <col min="15347" max="15347" width="15.28515625" style="2" customWidth="1"/>
    <col min="15348" max="15348" width="5" style="2" customWidth="1"/>
    <col min="15349" max="15364" width="4.42578125" style="2" customWidth="1"/>
    <col min="15365" max="15365" width="6.42578125" style="2" customWidth="1"/>
    <col min="15366" max="15371" width="4.42578125" style="2" customWidth="1"/>
    <col min="15372" max="15373" width="9.140625" style="2"/>
    <col min="15374" max="15374" width="6.28515625" style="2" customWidth="1"/>
    <col min="15375" max="15375" width="2" style="2" customWidth="1"/>
    <col min="15376" max="15376" width="6.140625" style="2" customWidth="1"/>
    <col min="15377" max="15601" width="9.140625" style="2"/>
    <col min="15602" max="15602" width="5.140625" style="2" customWidth="1"/>
    <col min="15603" max="15603" width="15.28515625" style="2" customWidth="1"/>
    <col min="15604" max="15604" width="5" style="2" customWidth="1"/>
    <col min="15605" max="15620" width="4.42578125" style="2" customWidth="1"/>
    <col min="15621" max="15621" width="6.42578125" style="2" customWidth="1"/>
    <col min="15622" max="15627" width="4.42578125" style="2" customWidth="1"/>
    <col min="15628" max="15629" width="9.140625" style="2"/>
    <col min="15630" max="15630" width="6.28515625" style="2" customWidth="1"/>
    <col min="15631" max="15631" width="2" style="2" customWidth="1"/>
    <col min="15632" max="15632" width="6.140625" style="2" customWidth="1"/>
    <col min="15633" max="15857" width="9.140625" style="2"/>
    <col min="15858" max="15858" width="5.140625" style="2" customWidth="1"/>
    <col min="15859" max="15859" width="15.28515625" style="2" customWidth="1"/>
    <col min="15860" max="15860" width="5" style="2" customWidth="1"/>
    <col min="15861" max="15876" width="4.42578125" style="2" customWidth="1"/>
    <col min="15877" max="15877" width="6.42578125" style="2" customWidth="1"/>
    <col min="15878" max="15883" width="4.42578125" style="2" customWidth="1"/>
    <col min="15884" max="15885" width="9.140625" style="2"/>
    <col min="15886" max="15886" width="6.28515625" style="2" customWidth="1"/>
    <col min="15887" max="15887" width="2" style="2" customWidth="1"/>
    <col min="15888" max="15888" width="6.140625" style="2" customWidth="1"/>
    <col min="15889" max="16113" width="9.140625" style="2"/>
    <col min="16114" max="16114" width="5.140625" style="2" customWidth="1"/>
    <col min="16115" max="16115" width="15.28515625" style="2" customWidth="1"/>
    <col min="16116" max="16116" width="5" style="2" customWidth="1"/>
    <col min="16117" max="16132" width="4.42578125" style="2" customWidth="1"/>
    <col min="16133" max="16133" width="6.42578125" style="2" customWidth="1"/>
    <col min="16134" max="16139" width="4.42578125" style="2" customWidth="1"/>
    <col min="16140" max="16141" width="9.140625" style="2"/>
    <col min="16142" max="16142" width="6.28515625" style="2" customWidth="1"/>
    <col min="16143" max="16143" width="2" style="2" customWidth="1"/>
    <col min="16144" max="16144" width="6.140625" style="2" customWidth="1"/>
    <col min="16145" max="16384" width="9.140625" style="2"/>
  </cols>
  <sheetData>
    <row r="1" spans="1:51" ht="46.5" customHeight="1" thickBot="1" x14ac:dyDescent="0.3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442"/>
      <c r="P1" s="442"/>
      <c r="Q1" s="443"/>
      <c r="S1" s="444"/>
      <c r="T1" s="445"/>
      <c r="U1" s="277" t="s">
        <v>0</v>
      </c>
      <c r="V1" s="265"/>
      <c r="W1" s="266"/>
      <c r="X1" s="277" t="s">
        <v>1</v>
      </c>
      <c r="Y1" s="265"/>
      <c r="Z1" s="266"/>
      <c r="AA1" s="277" t="s">
        <v>2</v>
      </c>
      <c r="AB1" s="265"/>
      <c r="AC1" s="266"/>
      <c r="AD1" s="277" t="s">
        <v>3</v>
      </c>
      <c r="AE1" s="265"/>
      <c r="AF1" s="266"/>
      <c r="AG1" s="277" t="s">
        <v>4</v>
      </c>
      <c r="AH1" s="265"/>
      <c r="AI1" s="266"/>
      <c r="AJ1" s="277" t="s">
        <v>5</v>
      </c>
      <c r="AK1" s="265"/>
      <c r="AL1" s="266"/>
      <c r="AM1" s="277" t="s">
        <v>6</v>
      </c>
      <c r="AN1" s="265"/>
      <c r="AO1" s="266"/>
      <c r="AP1" s="277" t="s">
        <v>7</v>
      </c>
      <c r="AQ1" s="265"/>
      <c r="AR1" s="266"/>
      <c r="AS1" s="316" t="s">
        <v>13</v>
      </c>
      <c r="AT1" s="457" t="s">
        <v>14</v>
      </c>
      <c r="AU1" s="263" t="s">
        <v>16</v>
      </c>
      <c r="AV1" s="265" t="s">
        <v>15</v>
      </c>
      <c r="AW1" s="265"/>
      <c r="AX1" s="265"/>
      <c r="AY1" s="266"/>
    </row>
    <row r="2" spans="1:51" ht="20.100000000000001" customHeight="1" thickBot="1" x14ac:dyDescent="0.3">
      <c r="A2" s="3" t="s">
        <v>0</v>
      </c>
      <c r="B2" s="129"/>
      <c r="C2" s="225"/>
      <c r="D2" s="228"/>
      <c r="E2" s="228"/>
      <c r="F2" s="21"/>
      <c r="G2" s="168">
        <f>B$2</f>
        <v>0</v>
      </c>
      <c r="H2" s="181"/>
      <c r="I2" s="171" t="s">
        <v>8</v>
      </c>
      <c r="J2" s="132"/>
      <c r="K2" s="137">
        <f>$B9</f>
        <v>0</v>
      </c>
      <c r="L2" s="21"/>
      <c r="M2" s="168">
        <f>$B2</f>
        <v>0</v>
      </c>
      <c r="N2" s="181"/>
      <c r="O2" s="171" t="s">
        <v>8</v>
      </c>
      <c r="P2" s="174"/>
      <c r="Q2" s="137">
        <f>$B5</f>
        <v>0</v>
      </c>
      <c r="S2" s="446"/>
      <c r="T2" s="447"/>
      <c r="U2" s="269">
        <f>T3</f>
        <v>0</v>
      </c>
      <c r="V2" s="267"/>
      <c r="W2" s="268"/>
      <c r="X2" s="269">
        <f>T4</f>
        <v>0</v>
      </c>
      <c r="Y2" s="267"/>
      <c r="Z2" s="268"/>
      <c r="AA2" s="269">
        <f>T5</f>
        <v>0</v>
      </c>
      <c r="AB2" s="267"/>
      <c r="AC2" s="268"/>
      <c r="AD2" s="269">
        <f>T6</f>
        <v>0</v>
      </c>
      <c r="AE2" s="267"/>
      <c r="AF2" s="268"/>
      <c r="AG2" s="269">
        <f>T7</f>
        <v>0</v>
      </c>
      <c r="AH2" s="267"/>
      <c r="AI2" s="268"/>
      <c r="AJ2" s="269">
        <f>T8</f>
        <v>0</v>
      </c>
      <c r="AK2" s="267"/>
      <c r="AL2" s="268"/>
      <c r="AM2" s="269">
        <f>T9</f>
        <v>0</v>
      </c>
      <c r="AN2" s="267"/>
      <c r="AO2" s="268"/>
      <c r="AP2" s="269">
        <f>T10</f>
        <v>0</v>
      </c>
      <c r="AQ2" s="267"/>
      <c r="AR2" s="268"/>
      <c r="AS2" s="317"/>
      <c r="AT2" s="458"/>
      <c r="AU2" s="264"/>
      <c r="AV2" s="267"/>
      <c r="AW2" s="267"/>
      <c r="AX2" s="267"/>
      <c r="AY2" s="268"/>
    </row>
    <row r="3" spans="1:51" ht="20.100000000000001" customHeight="1" x14ac:dyDescent="0.2">
      <c r="A3" s="7" t="s">
        <v>1</v>
      </c>
      <c r="B3" s="130"/>
      <c r="C3" s="226"/>
      <c r="D3" s="164"/>
      <c r="E3" s="164"/>
      <c r="F3" s="21"/>
      <c r="G3" s="169">
        <f>$B3</f>
        <v>0</v>
      </c>
      <c r="H3" s="182"/>
      <c r="I3" s="170" t="s">
        <v>8</v>
      </c>
      <c r="J3" s="133"/>
      <c r="K3" s="138">
        <f>$B8</f>
        <v>0</v>
      </c>
      <c r="L3" s="21"/>
      <c r="M3" s="169">
        <f>$B3</f>
        <v>0</v>
      </c>
      <c r="N3" s="182"/>
      <c r="O3" s="170" t="s">
        <v>8</v>
      </c>
      <c r="P3" s="175"/>
      <c r="Q3" s="138">
        <f>$B4</f>
        <v>0</v>
      </c>
      <c r="S3" s="10" t="s">
        <v>0</v>
      </c>
      <c r="T3" s="11">
        <f>'8členná'!$B$2</f>
        <v>0</v>
      </c>
      <c r="U3" s="451"/>
      <c r="V3" s="452"/>
      <c r="W3" s="453"/>
      <c r="X3" s="15">
        <f>'8členná'!$H$7</f>
        <v>0</v>
      </c>
      <c r="Y3" s="16" t="s">
        <v>8</v>
      </c>
      <c r="Z3" s="17">
        <f>'8členná'!$J$7</f>
        <v>0</v>
      </c>
      <c r="AA3" s="15">
        <f>'8členná'!$J$10</f>
        <v>0</v>
      </c>
      <c r="AB3" s="16" t="s">
        <v>8</v>
      </c>
      <c r="AC3" s="17">
        <f>'8členná'!$H$10</f>
        <v>0</v>
      </c>
      <c r="AD3" s="15">
        <f>'8členná'!$N$2</f>
        <v>0</v>
      </c>
      <c r="AE3" s="16" t="s">
        <v>8</v>
      </c>
      <c r="AF3" s="17">
        <f>'8členná'!$P$2</f>
        <v>0</v>
      </c>
      <c r="AG3" s="15">
        <f>'8členná'!$P$4</f>
        <v>0</v>
      </c>
      <c r="AH3" s="16" t="s">
        <v>8</v>
      </c>
      <c r="AI3" s="17">
        <f>'8členná'!$N$4</f>
        <v>0</v>
      </c>
      <c r="AJ3" s="15">
        <f>'8členná'!$N$8</f>
        <v>0</v>
      </c>
      <c r="AK3" s="16" t="s">
        <v>8</v>
      </c>
      <c r="AL3" s="17">
        <f>'8členná'!$P$8</f>
        <v>0</v>
      </c>
      <c r="AM3" s="15">
        <f>'8členná'!$P$15</f>
        <v>0</v>
      </c>
      <c r="AN3" s="16" t="s">
        <v>8</v>
      </c>
      <c r="AO3" s="17">
        <f>'8členná'!$N$15</f>
        <v>0</v>
      </c>
      <c r="AP3" s="15">
        <f>'8členná'!$H$2</f>
        <v>0</v>
      </c>
      <c r="AQ3" s="16" t="s">
        <v>8</v>
      </c>
      <c r="AR3" s="17">
        <f>'8členná'!$J$2</f>
        <v>0</v>
      </c>
      <c r="AS3" s="92">
        <f>SUM(IF(U3&gt;W3,1,0),IF(X3&gt;Z3,1,0),IF(AA3&gt;AC3,1,0),IF(AD3&gt;AF3,1,0),IF(AG3&gt;AI3,1,0),IF(AJ3&gt;AL3,1,0),IF(AM3&gt;AO3,1,0),IF(AP3&gt;AR3,1,0))</f>
        <v>0</v>
      </c>
      <c r="AT3" s="184" t="e">
        <f>_xlfn.RANK.EQ(AU3,$AU$3:$AU$10)</f>
        <v>#DIV/0!</v>
      </c>
      <c r="AU3" s="93" t="e">
        <f>1000*AS3+AY3</f>
        <v>#DIV/0!</v>
      </c>
      <c r="AV3" s="13">
        <f>U3+X3+AA3+AD3+AG3+AJ3+AM3+U3+AP3</f>
        <v>0</v>
      </c>
      <c r="AW3" s="13" t="s">
        <v>8</v>
      </c>
      <c r="AX3" s="13">
        <f>W3+Z3+AC3+AF3+AI3+AL3+AO3+W3+AR3</f>
        <v>0</v>
      </c>
      <c r="AY3" s="20" t="e">
        <f>AV3/AX3</f>
        <v>#DIV/0!</v>
      </c>
    </row>
    <row r="4" spans="1:51" ht="20.100000000000001" customHeight="1" x14ac:dyDescent="0.2">
      <c r="A4" s="7" t="s">
        <v>2</v>
      </c>
      <c r="B4" s="130"/>
      <c r="C4" s="226"/>
      <c r="D4" s="164"/>
      <c r="E4" s="164"/>
      <c r="F4" s="21"/>
      <c r="G4" s="169">
        <f>$B4</f>
        <v>0</v>
      </c>
      <c r="H4" s="182"/>
      <c r="I4" s="170" t="s">
        <v>8</v>
      </c>
      <c r="J4" s="133"/>
      <c r="K4" s="138">
        <f>$B7</f>
        <v>0</v>
      </c>
      <c r="L4" s="21"/>
      <c r="M4" s="169">
        <f>$B6</f>
        <v>0</v>
      </c>
      <c r="N4" s="182"/>
      <c r="O4" s="170" t="s">
        <v>8</v>
      </c>
      <c r="P4" s="175"/>
      <c r="Q4" s="138">
        <f>$B2</f>
        <v>0</v>
      </c>
      <c r="S4" s="7" t="s">
        <v>1</v>
      </c>
      <c r="T4" s="22">
        <f>'8členná'!$B$3</f>
        <v>0</v>
      </c>
      <c r="U4" s="146">
        <f>Z3</f>
        <v>0</v>
      </c>
      <c r="V4" s="147" t="s">
        <v>8</v>
      </c>
      <c r="W4" s="148">
        <f>X3</f>
        <v>0</v>
      </c>
      <c r="X4" s="448"/>
      <c r="Y4" s="449"/>
      <c r="Z4" s="450"/>
      <c r="AA4" s="29">
        <f>'8členná'!$N$3</f>
        <v>0</v>
      </c>
      <c r="AB4" s="30" t="s">
        <v>8</v>
      </c>
      <c r="AC4" s="31">
        <f>'8členná'!$P$3</f>
        <v>0</v>
      </c>
      <c r="AD4" s="29">
        <f>'8členná'!$P$7</f>
        <v>0</v>
      </c>
      <c r="AE4" s="30" t="s">
        <v>8</v>
      </c>
      <c r="AF4" s="31">
        <f>'8členná'!$N$7</f>
        <v>0</v>
      </c>
      <c r="AG4" s="29">
        <f>'8členná'!$N$10</f>
        <v>0</v>
      </c>
      <c r="AH4" s="30" t="s">
        <v>8</v>
      </c>
      <c r="AI4" s="31">
        <f>'8členná'!$P$10</f>
        <v>0</v>
      </c>
      <c r="AJ4" s="29">
        <f>'8členná'!$P$14</f>
        <v>0</v>
      </c>
      <c r="AK4" s="30" t="s">
        <v>8</v>
      </c>
      <c r="AL4" s="31">
        <f>'8členná'!$N$14</f>
        <v>0</v>
      </c>
      <c r="AM4" s="29">
        <f>'8členná'!$H$3</f>
        <v>0</v>
      </c>
      <c r="AN4" s="30" t="s">
        <v>8</v>
      </c>
      <c r="AO4" s="31">
        <f>'8členná'!$J$3</f>
        <v>0</v>
      </c>
      <c r="AP4" s="29">
        <f>'8členná'!$H$11</f>
        <v>0</v>
      </c>
      <c r="AQ4" s="30" t="s">
        <v>8</v>
      </c>
      <c r="AR4" s="31">
        <f>'8členná'!$J$11</f>
        <v>0</v>
      </c>
      <c r="AS4" s="94">
        <f t="shared" ref="AS4:AS10" si="0">SUM(IF(U4&gt;W4,1,0),IF(X4&gt;Z4,1,0),IF(AA4&gt;AC4,1,0),IF(AD4&gt;AF4,1,0),IF(AG4&gt;AI4,1,0),IF(AJ4&gt;AL4,1,0),IF(AM4&gt;AO4,1,0),IF(AP4&gt;AR4,1,0))</f>
        <v>0</v>
      </c>
      <c r="AT4" s="184" t="e">
        <f t="shared" ref="AT4:AT10" si="1">_xlfn.RANK.EQ(AU4,$AU$3:$AU$10)</f>
        <v>#DIV/0!</v>
      </c>
      <c r="AU4" s="93" t="e">
        <f t="shared" ref="AU4:AU10" si="2">1000*AS4+AY4</f>
        <v>#DIV/0!</v>
      </c>
      <c r="AV4" s="27">
        <f t="shared" ref="AV4:AV10" si="3">U4+X4+AA4+AD4+AG4+AJ4+AM4+AP4</f>
        <v>0</v>
      </c>
      <c r="AW4" s="27" t="s">
        <v>8</v>
      </c>
      <c r="AX4" s="27">
        <f t="shared" ref="AX4:AX10" si="4">W4+Z4+AC4+AF4+AI4+AL4+AO4+AR4</f>
        <v>0</v>
      </c>
      <c r="AY4" s="33" t="e">
        <f t="shared" ref="AY4:AY10" si="5">AV4/AX4</f>
        <v>#DIV/0!</v>
      </c>
    </row>
    <row r="5" spans="1:51" ht="20.100000000000001" customHeight="1" x14ac:dyDescent="0.2">
      <c r="A5" s="7" t="s">
        <v>3</v>
      </c>
      <c r="B5" s="130"/>
      <c r="C5" s="226"/>
      <c r="D5" s="164"/>
      <c r="E5" s="164"/>
      <c r="F5" s="21"/>
      <c r="G5" s="73">
        <f>$B5</f>
        <v>0</v>
      </c>
      <c r="H5" s="182"/>
      <c r="I5" s="8" t="s">
        <v>8</v>
      </c>
      <c r="J5" s="133"/>
      <c r="K5" s="9">
        <f>$B6</f>
        <v>0</v>
      </c>
      <c r="L5" s="21"/>
      <c r="M5" s="73">
        <f>$B7</f>
        <v>0</v>
      </c>
      <c r="N5" s="182"/>
      <c r="O5" s="8" t="s">
        <v>8</v>
      </c>
      <c r="P5" s="175"/>
      <c r="Q5" s="9">
        <f>$B8</f>
        <v>0</v>
      </c>
      <c r="S5" s="7" t="s">
        <v>2</v>
      </c>
      <c r="T5" s="22">
        <f>'8členná'!$B$4</f>
        <v>0</v>
      </c>
      <c r="U5" s="146">
        <f>AC3</f>
        <v>0</v>
      </c>
      <c r="V5" s="147" t="s">
        <v>8</v>
      </c>
      <c r="W5" s="148">
        <f>AA3</f>
        <v>0</v>
      </c>
      <c r="X5" s="146">
        <f>AC4</f>
        <v>0</v>
      </c>
      <c r="Y5" s="147" t="s">
        <v>8</v>
      </c>
      <c r="Z5" s="148">
        <f>AA4</f>
        <v>0</v>
      </c>
      <c r="AA5" s="448"/>
      <c r="AB5" s="449"/>
      <c r="AC5" s="450"/>
      <c r="AD5" s="29">
        <f>'8členná'!$N$11</f>
        <v>0</v>
      </c>
      <c r="AE5" s="30" t="s">
        <v>8</v>
      </c>
      <c r="AF5" s="31">
        <f>'8členná'!$P$11</f>
        <v>0</v>
      </c>
      <c r="AG5" s="29">
        <f>'8členná'!$P$13</f>
        <v>0</v>
      </c>
      <c r="AH5" s="30" t="s">
        <v>8</v>
      </c>
      <c r="AI5" s="31">
        <f>'8členná'!$N$13</f>
        <v>0</v>
      </c>
      <c r="AJ5" s="29">
        <f>'8členná'!$H$4</f>
        <v>0</v>
      </c>
      <c r="AK5" s="30" t="s">
        <v>8</v>
      </c>
      <c r="AL5" s="31">
        <f>'8členná'!$J$4</f>
        <v>0</v>
      </c>
      <c r="AM5" s="29">
        <f>'8členná'!$J$6</f>
        <v>0</v>
      </c>
      <c r="AN5" s="30" t="s">
        <v>8</v>
      </c>
      <c r="AO5" s="31">
        <f>'8členná'!$H$6</f>
        <v>0</v>
      </c>
      <c r="AP5" s="29">
        <f>'8členná'!$N$6</f>
        <v>0</v>
      </c>
      <c r="AQ5" s="30" t="s">
        <v>8</v>
      </c>
      <c r="AR5" s="31">
        <f>'8členná'!$P$6</f>
        <v>0</v>
      </c>
      <c r="AS5" s="94">
        <f t="shared" si="0"/>
        <v>0</v>
      </c>
      <c r="AT5" s="184" t="e">
        <f t="shared" si="1"/>
        <v>#DIV/0!</v>
      </c>
      <c r="AU5" s="93" t="e">
        <f t="shared" si="2"/>
        <v>#DIV/0!</v>
      </c>
      <c r="AV5" s="27">
        <f t="shared" si="3"/>
        <v>0</v>
      </c>
      <c r="AW5" s="27" t="s">
        <v>8</v>
      </c>
      <c r="AX5" s="27">
        <f t="shared" si="4"/>
        <v>0</v>
      </c>
      <c r="AY5" s="33" t="e">
        <f t="shared" si="5"/>
        <v>#DIV/0!</v>
      </c>
    </row>
    <row r="6" spans="1:51" ht="20.100000000000001" customHeight="1" x14ac:dyDescent="0.2">
      <c r="A6" s="7" t="s">
        <v>4</v>
      </c>
      <c r="B6" s="130"/>
      <c r="C6" s="226"/>
      <c r="D6" s="164"/>
      <c r="E6" s="164"/>
      <c r="F6" s="21"/>
      <c r="G6" s="73">
        <f>$B8</f>
        <v>0</v>
      </c>
      <c r="H6" s="182"/>
      <c r="I6" s="8" t="s">
        <v>8</v>
      </c>
      <c r="J6" s="133"/>
      <c r="K6" s="9">
        <f>$B4</f>
        <v>0</v>
      </c>
      <c r="L6" s="21"/>
      <c r="M6" s="73">
        <f>$B4</f>
        <v>0</v>
      </c>
      <c r="N6" s="182"/>
      <c r="O6" s="8" t="s">
        <v>8</v>
      </c>
      <c r="P6" s="175"/>
      <c r="Q6" s="9">
        <f>$B9</f>
        <v>0</v>
      </c>
      <c r="S6" s="7" t="s">
        <v>3</v>
      </c>
      <c r="T6" s="22">
        <f>'8členná'!$B$5</f>
        <v>0</v>
      </c>
      <c r="U6" s="146">
        <f>AF3</f>
        <v>0</v>
      </c>
      <c r="V6" s="147" t="s">
        <v>8</v>
      </c>
      <c r="W6" s="148">
        <f>AD3</f>
        <v>0</v>
      </c>
      <c r="X6" s="146">
        <f>AF4</f>
        <v>0</v>
      </c>
      <c r="Y6" s="147" t="s">
        <v>8</v>
      </c>
      <c r="Z6" s="148">
        <f>AD4</f>
        <v>0</v>
      </c>
      <c r="AA6" s="146">
        <f>AF5</f>
        <v>0</v>
      </c>
      <c r="AB6" s="147" t="s">
        <v>8</v>
      </c>
      <c r="AC6" s="148">
        <f>AD5</f>
        <v>0</v>
      </c>
      <c r="AD6" s="448"/>
      <c r="AE6" s="449"/>
      <c r="AF6" s="450"/>
      <c r="AG6" s="29">
        <f>'8členná'!$H$5</f>
        <v>0</v>
      </c>
      <c r="AH6" s="30" t="s">
        <v>8</v>
      </c>
      <c r="AI6" s="31">
        <f>'8členná'!$J$5</f>
        <v>0</v>
      </c>
      <c r="AJ6" s="29">
        <f>'8členná'!$J$9</f>
        <v>0</v>
      </c>
      <c r="AK6" s="30" t="s">
        <v>8</v>
      </c>
      <c r="AL6" s="31">
        <f>'8členná'!$H$9</f>
        <v>0</v>
      </c>
      <c r="AM6" s="29">
        <f>'8členná'!$H$12</f>
        <v>0</v>
      </c>
      <c r="AN6" s="30" t="s">
        <v>8</v>
      </c>
      <c r="AO6" s="31">
        <f>'8členná'!$J$12</f>
        <v>0</v>
      </c>
      <c r="AP6" s="29">
        <f>'8členná'!$N$12</f>
        <v>0</v>
      </c>
      <c r="AQ6" s="30" t="s">
        <v>8</v>
      </c>
      <c r="AR6" s="31">
        <f>'8členná'!$P$12</f>
        <v>0</v>
      </c>
      <c r="AS6" s="94">
        <f t="shared" si="0"/>
        <v>0</v>
      </c>
      <c r="AT6" s="184" t="e">
        <f t="shared" si="1"/>
        <v>#DIV/0!</v>
      </c>
      <c r="AU6" s="93" t="e">
        <f t="shared" si="2"/>
        <v>#DIV/0!</v>
      </c>
      <c r="AV6" s="27">
        <f t="shared" si="3"/>
        <v>0</v>
      </c>
      <c r="AW6" s="27" t="s">
        <v>8</v>
      </c>
      <c r="AX6" s="27">
        <f t="shared" si="4"/>
        <v>0</v>
      </c>
      <c r="AY6" s="33" t="e">
        <f t="shared" si="5"/>
        <v>#DIV/0!</v>
      </c>
    </row>
    <row r="7" spans="1:51" ht="20.100000000000001" customHeight="1" x14ac:dyDescent="0.2">
      <c r="A7" s="7" t="s">
        <v>5</v>
      </c>
      <c r="B7" s="130"/>
      <c r="C7" s="226"/>
      <c r="D7" s="164"/>
      <c r="E7" s="164"/>
      <c r="F7" s="21"/>
      <c r="G7" s="73">
        <f>$B2</f>
        <v>0</v>
      </c>
      <c r="H7" s="182"/>
      <c r="I7" s="8" t="s">
        <v>8</v>
      </c>
      <c r="J7" s="133"/>
      <c r="K7" s="9">
        <f>$B3</f>
        <v>0</v>
      </c>
      <c r="L7" s="21"/>
      <c r="M7" s="73">
        <f>$B5</f>
        <v>0</v>
      </c>
      <c r="N7" s="182"/>
      <c r="O7" s="8" t="s">
        <v>8</v>
      </c>
      <c r="P7" s="175"/>
      <c r="Q7" s="9">
        <f>$B3</f>
        <v>0</v>
      </c>
      <c r="S7" s="7" t="s">
        <v>4</v>
      </c>
      <c r="T7" s="22">
        <f>'8členná'!$B$6</f>
        <v>0</v>
      </c>
      <c r="U7" s="146">
        <f>AI3</f>
        <v>0</v>
      </c>
      <c r="V7" s="147" t="s">
        <v>8</v>
      </c>
      <c r="W7" s="148">
        <f>AG3</f>
        <v>0</v>
      </c>
      <c r="X7" s="146">
        <f>AI4</f>
        <v>0</v>
      </c>
      <c r="Y7" s="147" t="s">
        <v>8</v>
      </c>
      <c r="Z7" s="148">
        <f>AG4</f>
        <v>0</v>
      </c>
      <c r="AA7" s="146">
        <f>AI5</f>
        <v>0</v>
      </c>
      <c r="AB7" s="147" t="s">
        <v>8</v>
      </c>
      <c r="AC7" s="148">
        <f>AG5</f>
        <v>0</v>
      </c>
      <c r="AD7" s="146">
        <f>AI6</f>
        <v>0</v>
      </c>
      <c r="AE7" s="147" t="s">
        <v>8</v>
      </c>
      <c r="AF7" s="148">
        <f>AG6</f>
        <v>0</v>
      </c>
      <c r="AG7" s="448"/>
      <c r="AH7" s="449"/>
      <c r="AI7" s="450"/>
      <c r="AJ7" s="29">
        <f>'8členná'!$H$13</f>
        <v>0</v>
      </c>
      <c r="AK7" s="30" t="s">
        <v>8</v>
      </c>
      <c r="AL7" s="31">
        <f>'8členná'!$J$13</f>
        <v>0</v>
      </c>
      <c r="AM7" s="29">
        <f>'8členná'!$J$15</f>
        <v>0</v>
      </c>
      <c r="AN7" s="30" t="s">
        <v>8</v>
      </c>
      <c r="AO7" s="31">
        <f>'8členná'!$H$15</f>
        <v>0</v>
      </c>
      <c r="AP7" s="29">
        <f>'8členná'!$J$8</f>
        <v>0</v>
      </c>
      <c r="AQ7" s="30" t="s">
        <v>8</v>
      </c>
      <c r="AR7" s="31">
        <f>'8členná'!$H$8</f>
        <v>0</v>
      </c>
      <c r="AS7" s="94">
        <f t="shared" si="0"/>
        <v>0</v>
      </c>
      <c r="AT7" s="184" t="e">
        <f t="shared" si="1"/>
        <v>#DIV/0!</v>
      </c>
      <c r="AU7" s="93" t="e">
        <f t="shared" si="2"/>
        <v>#DIV/0!</v>
      </c>
      <c r="AV7" s="27">
        <f t="shared" si="3"/>
        <v>0</v>
      </c>
      <c r="AW7" s="27" t="s">
        <v>8</v>
      </c>
      <c r="AX7" s="27">
        <f t="shared" si="4"/>
        <v>0</v>
      </c>
      <c r="AY7" s="33" t="e">
        <f t="shared" si="5"/>
        <v>#DIV/0!</v>
      </c>
    </row>
    <row r="8" spans="1:51" ht="20.100000000000001" customHeight="1" x14ac:dyDescent="0.2">
      <c r="A8" s="7" t="s">
        <v>6</v>
      </c>
      <c r="B8" s="130"/>
      <c r="C8" s="226"/>
      <c r="D8" s="164"/>
      <c r="E8" s="164"/>
      <c r="F8" s="21"/>
      <c r="G8" s="169">
        <f>$B9</f>
        <v>0</v>
      </c>
      <c r="H8" s="182"/>
      <c r="I8" s="170" t="s">
        <v>8</v>
      </c>
      <c r="J8" s="133"/>
      <c r="K8" s="138">
        <f>$B6</f>
        <v>0</v>
      </c>
      <c r="L8" s="21"/>
      <c r="M8" s="169">
        <f>$B2</f>
        <v>0</v>
      </c>
      <c r="N8" s="182"/>
      <c r="O8" s="170" t="s">
        <v>8</v>
      </c>
      <c r="P8" s="175"/>
      <c r="Q8" s="138">
        <f>$B7</f>
        <v>0</v>
      </c>
      <c r="S8" s="7" t="s">
        <v>5</v>
      </c>
      <c r="T8" s="22">
        <f>'8členná'!$B$7</f>
        <v>0</v>
      </c>
      <c r="U8" s="146">
        <f>AL3</f>
        <v>0</v>
      </c>
      <c r="V8" s="147" t="s">
        <v>8</v>
      </c>
      <c r="W8" s="148">
        <f>AJ3</f>
        <v>0</v>
      </c>
      <c r="X8" s="146">
        <f>AL4</f>
        <v>0</v>
      </c>
      <c r="Y8" s="147" t="s">
        <v>8</v>
      </c>
      <c r="Z8" s="148">
        <f>AJ4</f>
        <v>0</v>
      </c>
      <c r="AA8" s="146">
        <f>AL5</f>
        <v>0</v>
      </c>
      <c r="AB8" s="147" t="s">
        <v>8</v>
      </c>
      <c r="AC8" s="148">
        <f>AJ5</f>
        <v>0</v>
      </c>
      <c r="AD8" s="146">
        <f>AL6</f>
        <v>0</v>
      </c>
      <c r="AE8" s="147" t="s">
        <v>8</v>
      </c>
      <c r="AF8" s="148">
        <f>AJ6</f>
        <v>0</v>
      </c>
      <c r="AG8" s="146">
        <f>AL7</f>
        <v>0</v>
      </c>
      <c r="AH8" s="147" t="s">
        <v>8</v>
      </c>
      <c r="AI8" s="148">
        <f>AJ7</f>
        <v>0</v>
      </c>
      <c r="AJ8" s="448"/>
      <c r="AK8" s="449"/>
      <c r="AL8" s="450"/>
      <c r="AM8" s="29">
        <f>'8členná'!$N$5</f>
        <v>0</v>
      </c>
      <c r="AN8" s="30" t="s">
        <v>8</v>
      </c>
      <c r="AO8" s="31">
        <f>'8členná'!$P$5</f>
        <v>0</v>
      </c>
      <c r="AP8" s="29">
        <f>'8členná'!$J$14</f>
        <v>0</v>
      </c>
      <c r="AQ8" s="30" t="s">
        <v>8</v>
      </c>
      <c r="AR8" s="31">
        <f>'8členná'!$H$14</f>
        <v>0</v>
      </c>
      <c r="AS8" s="94">
        <f t="shared" si="0"/>
        <v>0</v>
      </c>
      <c r="AT8" s="184" t="e">
        <f t="shared" si="1"/>
        <v>#DIV/0!</v>
      </c>
      <c r="AU8" s="93" t="e">
        <f t="shared" si="2"/>
        <v>#DIV/0!</v>
      </c>
      <c r="AV8" s="27">
        <f t="shared" si="3"/>
        <v>0</v>
      </c>
      <c r="AW8" s="27" t="s">
        <v>8</v>
      </c>
      <c r="AX8" s="27">
        <f t="shared" si="4"/>
        <v>0</v>
      </c>
      <c r="AY8" s="33" t="e">
        <f t="shared" si="5"/>
        <v>#DIV/0!</v>
      </c>
    </row>
    <row r="9" spans="1:51" ht="20.100000000000001" customHeight="1" thickBot="1" x14ac:dyDescent="0.25">
      <c r="A9" s="37" t="s">
        <v>7</v>
      </c>
      <c r="B9" s="131"/>
      <c r="C9" s="227"/>
      <c r="D9" s="229"/>
      <c r="E9" s="229"/>
      <c r="F9" s="21"/>
      <c r="G9" s="169">
        <f>$B7</f>
        <v>0</v>
      </c>
      <c r="H9" s="182"/>
      <c r="I9" s="170" t="s">
        <v>8</v>
      </c>
      <c r="J9" s="133"/>
      <c r="K9" s="138">
        <f>$B5</f>
        <v>0</v>
      </c>
      <c r="L9" s="21"/>
      <c r="M9" s="169">
        <f>$B9</f>
        <v>0</v>
      </c>
      <c r="N9" s="182"/>
      <c r="O9" s="170" t="s">
        <v>8</v>
      </c>
      <c r="P9" s="175"/>
      <c r="Q9" s="138">
        <f>$B8</f>
        <v>0</v>
      </c>
      <c r="S9" s="7" t="s">
        <v>6</v>
      </c>
      <c r="T9" s="22">
        <f>'8členná'!$B$8</f>
        <v>0</v>
      </c>
      <c r="U9" s="146">
        <f>AO3</f>
        <v>0</v>
      </c>
      <c r="V9" s="147" t="s">
        <v>8</v>
      </c>
      <c r="W9" s="148">
        <f>AM3</f>
        <v>0</v>
      </c>
      <c r="X9" s="146">
        <f>AO4</f>
        <v>0</v>
      </c>
      <c r="Y9" s="147" t="s">
        <v>8</v>
      </c>
      <c r="Z9" s="148">
        <f>AM4</f>
        <v>0</v>
      </c>
      <c r="AA9" s="146">
        <f>AO5</f>
        <v>0</v>
      </c>
      <c r="AB9" s="147" t="s">
        <v>8</v>
      </c>
      <c r="AC9" s="148">
        <f>AM5</f>
        <v>0</v>
      </c>
      <c r="AD9" s="146">
        <f>AO6</f>
        <v>0</v>
      </c>
      <c r="AE9" s="147" t="s">
        <v>8</v>
      </c>
      <c r="AF9" s="148">
        <f>AM6</f>
        <v>0</v>
      </c>
      <c r="AG9" s="146">
        <f>AO7</f>
        <v>0</v>
      </c>
      <c r="AH9" s="147" t="s">
        <v>8</v>
      </c>
      <c r="AI9" s="148">
        <f>AM7</f>
        <v>0</v>
      </c>
      <c r="AJ9" s="146">
        <f>AO8</f>
        <v>0</v>
      </c>
      <c r="AK9" s="147" t="s">
        <v>8</v>
      </c>
      <c r="AL9" s="148">
        <f>AM8</f>
        <v>0</v>
      </c>
      <c r="AM9" s="448"/>
      <c r="AN9" s="449"/>
      <c r="AO9" s="450"/>
      <c r="AP9" s="29">
        <f>'8členná'!$P$9</f>
        <v>0</v>
      </c>
      <c r="AQ9" s="30" t="s">
        <v>8</v>
      </c>
      <c r="AR9" s="31">
        <f>'8členná'!$N$9</f>
        <v>0</v>
      </c>
      <c r="AS9" s="94">
        <f t="shared" si="0"/>
        <v>0</v>
      </c>
      <c r="AT9" s="184" t="e">
        <f t="shared" si="1"/>
        <v>#DIV/0!</v>
      </c>
      <c r="AU9" s="93" t="e">
        <f t="shared" si="2"/>
        <v>#DIV/0!</v>
      </c>
      <c r="AV9" s="27">
        <f t="shared" si="3"/>
        <v>0</v>
      </c>
      <c r="AW9" s="27" t="s">
        <v>8</v>
      </c>
      <c r="AX9" s="27">
        <f t="shared" si="4"/>
        <v>0</v>
      </c>
      <c r="AY9" s="33" t="e">
        <f t="shared" si="5"/>
        <v>#DIV/0!</v>
      </c>
    </row>
    <row r="10" spans="1:51" ht="20.100000000000001" customHeight="1" thickBot="1" x14ac:dyDescent="0.25">
      <c r="B10" s="21"/>
      <c r="C10" s="21"/>
      <c r="D10" s="21"/>
      <c r="E10" s="21"/>
      <c r="F10" s="21"/>
      <c r="G10" s="169">
        <f>$B4</f>
        <v>0</v>
      </c>
      <c r="H10" s="182"/>
      <c r="I10" s="170" t="s">
        <v>8</v>
      </c>
      <c r="J10" s="133"/>
      <c r="K10" s="138">
        <f>$B2</f>
        <v>0</v>
      </c>
      <c r="L10" s="21"/>
      <c r="M10" s="169">
        <f t="shared" ref="M10:M15" si="6">$B3</f>
        <v>0</v>
      </c>
      <c r="N10" s="182"/>
      <c r="O10" s="170" t="s">
        <v>8</v>
      </c>
      <c r="P10" s="175"/>
      <c r="Q10" s="138">
        <f>$B6</f>
        <v>0</v>
      </c>
      <c r="S10" s="37" t="s">
        <v>7</v>
      </c>
      <c r="T10" s="38">
        <f>'8členná'!$B$9</f>
        <v>0</v>
      </c>
      <c r="U10" s="149">
        <f>AR3</f>
        <v>0</v>
      </c>
      <c r="V10" s="150" t="s">
        <v>8</v>
      </c>
      <c r="W10" s="151">
        <f>AP3</f>
        <v>0</v>
      </c>
      <c r="X10" s="149">
        <f>AR4</f>
        <v>0</v>
      </c>
      <c r="Y10" s="150" t="s">
        <v>8</v>
      </c>
      <c r="Z10" s="151">
        <f>AP4</f>
        <v>0</v>
      </c>
      <c r="AA10" s="149">
        <f>AR5</f>
        <v>0</v>
      </c>
      <c r="AB10" s="150" t="s">
        <v>8</v>
      </c>
      <c r="AC10" s="151">
        <f>AP5</f>
        <v>0</v>
      </c>
      <c r="AD10" s="149">
        <f>AR6</f>
        <v>0</v>
      </c>
      <c r="AE10" s="150" t="s">
        <v>8</v>
      </c>
      <c r="AF10" s="151">
        <f>AP6</f>
        <v>0</v>
      </c>
      <c r="AG10" s="149">
        <f>AR7</f>
        <v>0</v>
      </c>
      <c r="AH10" s="150" t="s">
        <v>8</v>
      </c>
      <c r="AI10" s="151">
        <f>AP7</f>
        <v>0</v>
      </c>
      <c r="AJ10" s="149">
        <f>AR8</f>
        <v>0</v>
      </c>
      <c r="AK10" s="150" t="s">
        <v>8</v>
      </c>
      <c r="AL10" s="151">
        <f>AP8</f>
        <v>0</v>
      </c>
      <c r="AM10" s="149">
        <f>AR9</f>
        <v>0</v>
      </c>
      <c r="AN10" s="150" t="s">
        <v>8</v>
      </c>
      <c r="AO10" s="151">
        <f>AP9</f>
        <v>0</v>
      </c>
      <c r="AP10" s="454"/>
      <c r="AQ10" s="455"/>
      <c r="AR10" s="456"/>
      <c r="AS10" s="95">
        <f t="shared" si="0"/>
        <v>0</v>
      </c>
      <c r="AT10" s="185" t="e">
        <f t="shared" si="1"/>
        <v>#DIV/0!</v>
      </c>
      <c r="AU10" s="93" t="e">
        <f t="shared" si="2"/>
        <v>#DIV/0!</v>
      </c>
      <c r="AV10" s="44">
        <f t="shared" si="3"/>
        <v>0</v>
      </c>
      <c r="AW10" s="44" t="s">
        <v>8</v>
      </c>
      <c r="AX10" s="44">
        <f t="shared" si="4"/>
        <v>0</v>
      </c>
      <c r="AY10" s="45" t="e">
        <f t="shared" si="5"/>
        <v>#DIV/0!</v>
      </c>
    </row>
    <row r="11" spans="1:51" ht="20.100000000000001" customHeight="1" x14ac:dyDescent="0.2">
      <c r="B11" s="21"/>
      <c r="C11" s="21"/>
      <c r="D11" s="21"/>
      <c r="E11" s="21"/>
      <c r="F11" s="21"/>
      <c r="G11" s="73">
        <f>$B3</f>
        <v>0</v>
      </c>
      <c r="H11" s="182"/>
      <c r="I11" s="8" t="s">
        <v>8</v>
      </c>
      <c r="J11" s="133"/>
      <c r="K11" s="9">
        <f>$B9</f>
        <v>0</v>
      </c>
      <c r="L11" s="21"/>
      <c r="M11" s="73">
        <f t="shared" si="6"/>
        <v>0</v>
      </c>
      <c r="N11" s="182"/>
      <c r="O11" s="8" t="s">
        <v>8</v>
      </c>
      <c r="P11" s="175"/>
      <c r="Q11" s="9">
        <f>$B5</f>
        <v>0</v>
      </c>
    </row>
    <row r="12" spans="1:51" ht="20.100000000000001" customHeight="1" x14ac:dyDescent="0.2">
      <c r="B12" s="21"/>
      <c r="C12" s="21"/>
      <c r="D12" s="21"/>
      <c r="E12" s="21"/>
      <c r="F12" s="21"/>
      <c r="G12" s="73">
        <f>$B5</f>
        <v>0</v>
      </c>
      <c r="H12" s="182"/>
      <c r="I12" s="8" t="s">
        <v>8</v>
      </c>
      <c r="J12" s="133"/>
      <c r="K12" s="9">
        <f>$B8</f>
        <v>0</v>
      </c>
      <c r="L12" s="21"/>
      <c r="M12" s="73">
        <f t="shared" si="6"/>
        <v>0</v>
      </c>
      <c r="N12" s="182"/>
      <c r="O12" s="8" t="s">
        <v>8</v>
      </c>
      <c r="P12" s="175"/>
      <c r="Q12" s="9">
        <f>$B9</f>
        <v>0</v>
      </c>
    </row>
    <row r="13" spans="1:51" ht="20.100000000000001" customHeight="1" x14ac:dyDescent="0.2">
      <c r="B13" s="21"/>
      <c r="C13" s="21"/>
      <c r="D13" s="21"/>
      <c r="E13" s="21"/>
      <c r="F13" s="21"/>
      <c r="G13" s="73">
        <f>$B6</f>
        <v>0</v>
      </c>
      <c r="H13" s="182"/>
      <c r="I13" s="8" t="s">
        <v>8</v>
      </c>
      <c r="J13" s="133"/>
      <c r="K13" s="9">
        <f>$B7</f>
        <v>0</v>
      </c>
      <c r="L13" s="21"/>
      <c r="M13" s="73">
        <f t="shared" si="6"/>
        <v>0</v>
      </c>
      <c r="N13" s="182"/>
      <c r="O13" s="8" t="s">
        <v>8</v>
      </c>
      <c r="P13" s="175"/>
      <c r="Q13" s="9">
        <f>$B4</f>
        <v>0</v>
      </c>
    </row>
    <row r="14" spans="1:51" ht="20.100000000000001" customHeight="1" x14ac:dyDescent="0.2">
      <c r="B14" s="21"/>
      <c r="C14" s="21"/>
      <c r="D14" s="21"/>
      <c r="E14" s="21"/>
      <c r="F14" s="21"/>
      <c r="G14" s="169">
        <f>$B9</f>
        <v>0</v>
      </c>
      <c r="H14" s="182"/>
      <c r="I14" s="170" t="s">
        <v>8</v>
      </c>
      <c r="J14" s="133"/>
      <c r="K14" s="138">
        <f>$B7</f>
        <v>0</v>
      </c>
      <c r="L14" s="21"/>
      <c r="M14" s="169">
        <f t="shared" si="6"/>
        <v>0</v>
      </c>
      <c r="N14" s="182"/>
      <c r="O14" s="170" t="s">
        <v>8</v>
      </c>
      <c r="P14" s="175"/>
      <c r="Q14" s="138">
        <f>$B3</f>
        <v>0</v>
      </c>
    </row>
    <row r="15" spans="1:51" ht="20.100000000000001" customHeight="1" thickBot="1" x14ac:dyDescent="0.25">
      <c r="B15" s="21"/>
      <c r="C15" s="21"/>
      <c r="D15" s="21"/>
      <c r="E15" s="21"/>
      <c r="F15" s="21"/>
      <c r="G15" s="172">
        <f>$B8</f>
        <v>0</v>
      </c>
      <c r="H15" s="183"/>
      <c r="I15" s="173" t="s">
        <v>8</v>
      </c>
      <c r="J15" s="134"/>
      <c r="K15" s="140">
        <f>$B6</f>
        <v>0</v>
      </c>
      <c r="L15" s="21"/>
      <c r="M15" s="172">
        <f t="shared" si="6"/>
        <v>0</v>
      </c>
      <c r="N15" s="183"/>
      <c r="O15" s="173" t="s">
        <v>8</v>
      </c>
      <c r="P15" s="176"/>
      <c r="Q15" s="140">
        <f>$B2</f>
        <v>0</v>
      </c>
    </row>
    <row r="18" spans="17:17" ht="14.1" x14ac:dyDescent="0.2">
      <c r="Q18" s="167"/>
    </row>
  </sheetData>
  <mergeCells count="30">
    <mergeCell ref="AP1:AR1"/>
    <mergeCell ref="A1:Q1"/>
    <mergeCell ref="S1:T2"/>
    <mergeCell ref="U1:W1"/>
    <mergeCell ref="X1:Z1"/>
    <mergeCell ref="AA1:AC1"/>
    <mergeCell ref="AU1:AU2"/>
    <mergeCell ref="AS1:AS2"/>
    <mergeCell ref="AT1:AT2"/>
    <mergeCell ref="AV1:AY2"/>
    <mergeCell ref="U2:W2"/>
    <mergeCell ref="X2:Z2"/>
    <mergeCell ref="AA2:AC2"/>
    <mergeCell ref="AD2:AF2"/>
    <mergeCell ref="AG2:AI2"/>
    <mergeCell ref="AJ2:AL2"/>
    <mergeCell ref="AM2:AO2"/>
    <mergeCell ref="AP2:AR2"/>
    <mergeCell ref="AD1:AF1"/>
    <mergeCell ref="AG1:AI1"/>
    <mergeCell ref="AJ1:AL1"/>
    <mergeCell ref="AM1:AO1"/>
    <mergeCell ref="AA5:AC5"/>
    <mergeCell ref="X4:Z4"/>
    <mergeCell ref="U3:W3"/>
    <mergeCell ref="AD6:AF6"/>
    <mergeCell ref="AP10:AR10"/>
    <mergeCell ref="AM9:AO9"/>
    <mergeCell ref="AJ8:AL8"/>
    <mergeCell ref="AG7:AI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zoomScale="90" zoomScaleNormal="90" workbookViewId="0">
      <selection activeCell="Q22" sqref="Q22"/>
    </sheetView>
  </sheetViews>
  <sheetFormatPr defaultColWidth="8.85546875" defaultRowHeight="16.5" x14ac:dyDescent="0.25"/>
  <cols>
    <col min="1" max="1" width="5.7109375" style="2" customWidth="1"/>
    <col min="2" max="2" width="18.7109375" style="2" customWidth="1"/>
    <col min="3" max="5" width="0.140625" style="106" customWidth="1"/>
    <col min="6" max="6" width="4.42578125" style="2" customWidth="1"/>
    <col min="7" max="7" width="18.7109375" style="2" customWidth="1"/>
    <col min="8" max="8" width="5.7109375" style="2" customWidth="1"/>
    <col min="9" max="9" width="2.7109375" style="2" customWidth="1"/>
    <col min="10" max="10" width="5.7109375" style="2" customWidth="1"/>
    <col min="11" max="11" width="18.7109375" style="2" customWidth="1"/>
    <col min="12" max="12" width="4.42578125" style="2" customWidth="1"/>
    <col min="13" max="13" width="18.7109375" style="2" customWidth="1"/>
    <col min="14" max="14" width="5.7109375" style="2" customWidth="1"/>
    <col min="15" max="15" width="2.7109375" style="2" customWidth="1"/>
    <col min="16" max="16" width="5.7109375" style="2" customWidth="1"/>
    <col min="17" max="17" width="18.7109375" style="2" customWidth="1"/>
    <col min="18" max="18" width="9.140625" style="2"/>
    <col min="19" max="19" width="5.140625" style="2" customWidth="1"/>
    <col min="20" max="20" width="15.28515625" style="2" customWidth="1"/>
    <col min="21" max="21" width="5" style="2" customWidth="1"/>
    <col min="22" max="37" width="4.42578125" style="2" customWidth="1"/>
    <col min="38" max="38" width="5" style="2" customWidth="1"/>
    <col min="39" max="40" width="4.42578125" style="2" customWidth="1"/>
    <col min="41" max="41" width="5" style="2" customWidth="1"/>
    <col min="42" max="43" width="4.42578125" style="2" customWidth="1"/>
    <col min="44" max="44" width="5" style="2" customWidth="1"/>
    <col min="45" max="45" width="9.140625" style="2"/>
    <col min="46" max="46" width="12.140625" style="2" customWidth="1"/>
    <col min="47" max="47" width="23.7109375" style="2" hidden="1" customWidth="1"/>
    <col min="48" max="48" width="6.28515625" style="2" customWidth="1"/>
    <col min="49" max="49" width="2" style="2" customWidth="1"/>
    <col min="50" max="50" width="6.140625" style="2" customWidth="1"/>
    <col min="51" max="51" width="11.7109375" style="46" customWidth="1"/>
    <col min="52" max="241" width="9.140625" style="2"/>
    <col min="242" max="242" width="5.140625" style="2" customWidth="1"/>
    <col min="243" max="243" width="15.28515625" style="2" customWidth="1"/>
    <col min="244" max="244" width="5" style="2" customWidth="1"/>
    <col min="245" max="260" width="4.42578125" style="2" customWidth="1"/>
    <col min="261" max="261" width="6.42578125" style="2" customWidth="1"/>
    <col min="262" max="267" width="4.42578125" style="2" customWidth="1"/>
    <col min="268" max="269" width="9.140625" style="2"/>
    <col min="270" max="270" width="6.28515625" style="2" customWidth="1"/>
    <col min="271" max="271" width="2" style="2" customWidth="1"/>
    <col min="272" max="272" width="6.140625" style="2" customWidth="1"/>
    <col min="273" max="497" width="9.140625" style="2"/>
    <col min="498" max="498" width="5.140625" style="2" customWidth="1"/>
    <col min="499" max="499" width="15.28515625" style="2" customWidth="1"/>
    <col min="500" max="500" width="5" style="2" customWidth="1"/>
    <col min="501" max="516" width="4.42578125" style="2" customWidth="1"/>
    <col min="517" max="517" width="6.42578125" style="2" customWidth="1"/>
    <col min="518" max="523" width="4.42578125" style="2" customWidth="1"/>
    <col min="524" max="525" width="9.140625" style="2"/>
    <col min="526" max="526" width="6.28515625" style="2" customWidth="1"/>
    <col min="527" max="527" width="2" style="2" customWidth="1"/>
    <col min="528" max="528" width="6.140625" style="2" customWidth="1"/>
    <col min="529" max="753" width="9.140625" style="2"/>
    <col min="754" max="754" width="5.140625" style="2" customWidth="1"/>
    <col min="755" max="755" width="15.28515625" style="2" customWidth="1"/>
    <col min="756" max="756" width="5" style="2" customWidth="1"/>
    <col min="757" max="772" width="4.42578125" style="2" customWidth="1"/>
    <col min="773" max="773" width="6.42578125" style="2" customWidth="1"/>
    <col min="774" max="779" width="4.42578125" style="2" customWidth="1"/>
    <col min="780" max="781" width="9.140625" style="2"/>
    <col min="782" max="782" width="6.28515625" style="2" customWidth="1"/>
    <col min="783" max="783" width="2" style="2" customWidth="1"/>
    <col min="784" max="784" width="6.140625" style="2" customWidth="1"/>
    <col min="785" max="1009" width="9.140625" style="2"/>
    <col min="1010" max="1010" width="5.140625" style="2" customWidth="1"/>
    <col min="1011" max="1011" width="15.28515625" style="2" customWidth="1"/>
    <col min="1012" max="1012" width="5" style="2" customWidth="1"/>
    <col min="1013" max="1028" width="4.42578125" style="2" customWidth="1"/>
    <col min="1029" max="1029" width="6.42578125" style="2" customWidth="1"/>
    <col min="1030" max="1035" width="4.42578125" style="2" customWidth="1"/>
    <col min="1036" max="1037" width="9.140625" style="2"/>
    <col min="1038" max="1038" width="6.28515625" style="2" customWidth="1"/>
    <col min="1039" max="1039" width="2" style="2" customWidth="1"/>
    <col min="1040" max="1040" width="6.140625" style="2" customWidth="1"/>
    <col min="1041" max="1265" width="9.140625" style="2"/>
    <col min="1266" max="1266" width="5.140625" style="2" customWidth="1"/>
    <col min="1267" max="1267" width="15.28515625" style="2" customWidth="1"/>
    <col min="1268" max="1268" width="5" style="2" customWidth="1"/>
    <col min="1269" max="1284" width="4.42578125" style="2" customWidth="1"/>
    <col min="1285" max="1285" width="6.42578125" style="2" customWidth="1"/>
    <col min="1286" max="1291" width="4.42578125" style="2" customWidth="1"/>
    <col min="1292" max="1293" width="9.140625" style="2"/>
    <col min="1294" max="1294" width="6.28515625" style="2" customWidth="1"/>
    <col min="1295" max="1295" width="2" style="2" customWidth="1"/>
    <col min="1296" max="1296" width="6.140625" style="2" customWidth="1"/>
    <col min="1297" max="1521" width="9.140625" style="2"/>
    <col min="1522" max="1522" width="5.140625" style="2" customWidth="1"/>
    <col min="1523" max="1523" width="15.28515625" style="2" customWidth="1"/>
    <col min="1524" max="1524" width="5" style="2" customWidth="1"/>
    <col min="1525" max="1540" width="4.42578125" style="2" customWidth="1"/>
    <col min="1541" max="1541" width="6.42578125" style="2" customWidth="1"/>
    <col min="1542" max="1547" width="4.42578125" style="2" customWidth="1"/>
    <col min="1548" max="1549" width="9.140625" style="2"/>
    <col min="1550" max="1550" width="6.28515625" style="2" customWidth="1"/>
    <col min="1551" max="1551" width="2" style="2" customWidth="1"/>
    <col min="1552" max="1552" width="6.140625" style="2" customWidth="1"/>
    <col min="1553" max="1777" width="9.140625" style="2"/>
    <col min="1778" max="1778" width="5.140625" style="2" customWidth="1"/>
    <col min="1779" max="1779" width="15.28515625" style="2" customWidth="1"/>
    <col min="1780" max="1780" width="5" style="2" customWidth="1"/>
    <col min="1781" max="1796" width="4.42578125" style="2" customWidth="1"/>
    <col min="1797" max="1797" width="6.42578125" style="2" customWidth="1"/>
    <col min="1798" max="1803" width="4.42578125" style="2" customWidth="1"/>
    <col min="1804" max="1805" width="9.140625" style="2"/>
    <col min="1806" max="1806" width="6.28515625" style="2" customWidth="1"/>
    <col min="1807" max="1807" width="2" style="2" customWidth="1"/>
    <col min="1808" max="1808" width="6.140625" style="2" customWidth="1"/>
    <col min="1809" max="2033" width="9.140625" style="2"/>
    <col min="2034" max="2034" width="5.140625" style="2" customWidth="1"/>
    <col min="2035" max="2035" width="15.28515625" style="2" customWidth="1"/>
    <col min="2036" max="2036" width="5" style="2" customWidth="1"/>
    <col min="2037" max="2052" width="4.42578125" style="2" customWidth="1"/>
    <col min="2053" max="2053" width="6.42578125" style="2" customWidth="1"/>
    <col min="2054" max="2059" width="4.42578125" style="2" customWidth="1"/>
    <col min="2060" max="2061" width="9.140625" style="2"/>
    <col min="2062" max="2062" width="6.28515625" style="2" customWidth="1"/>
    <col min="2063" max="2063" width="2" style="2" customWidth="1"/>
    <col min="2064" max="2064" width="6.140625" style="2" customWidth="1"/>
    <col min="2065" max="2289" width="9.140625" style="2"/>
    <col min="2290" max="2290" width="5.140625" style="2" customWidth="1"/>
    <col min="2291" max="2291" width="15.28515625" style="2" customWidth="1"/>
    <col min="2292" max="2292" width="5" style="2" customWidth="1"/>
    <col min="2293" max="2308" width="4.42578125" style="2" customWidth="1"/>
    <col min="2309" max="2309" width="6.42578125" style="2" customWidth="1"/>
    <col min="2310" max="2315" width="4.42578125" style="2" customWidth="1"/>
    <col min="2316" max="2317" width="9.140625" style="2"/>
    <col min="2318" max="2318" width="6.28515625" style="2" customWidth="1"/>
    <col min="2319" max="2319" width="2" style="2" customWidth="1"/>
    <col min="2320" max="2320" width="6.140625" style="2" customWidth="1"/>
    <col min="2321" max="2545" width="9.140625" style="2"/>
    <col min="2546" max="2546" width="5.140625" style="2" customWidth="1"/>
    <col min="2547" max="2547" width="15.28515625" style="2" customWidth="1"/>
    <col min="2548" max="2548" width="5" style="2" customWidth="1"/>
    <col min="2549" max="2564" width="4.42578125" style="2" customWidth="1"/>
    <col min="2565" max="2565" width="6.42578125" style="2" customWidth="1"/>
    <col min="2566" max="2571" width="4.42578125" style="2" customWidth="1"/>
    <col min="2572" max="2573" width="9.140625" style="2"/>
    <col min="2574" max="2574" width="6.28515625" style="2" customWidth="1"/>
    <col min="2575" max="2575" width="2" style="2" customWidth="1"/>
    <col min="2576" max="2576" width="6.140625" style="2" customWidth="1"/>
    <col min="2577" max="2801" width="9.140625" style="2"/>
    <col min="2802" max="2802" width="5.140625" style="2" customWidth="1"/>
    <col min="2803" max="2803" width="15.28515625" style="2" customWidth="1"/>
    <col min="2804" max="2804" width="5" style="2" customWidth="1"/>
    <col min="2805" max="2820" width="4.42578125" style="2" customWidth="1"/>
    <col min="2821" max="2821" width="6.42578125" style="2" customWidth="1"/>
    <col min="2822" max="2827" width="4.42578125" style="2" customWidth="1"/>
    <col min="2828" max="2829" width="9.140625" style="2"/>
    <col min="2830" max="2830" width="6.28515625" style="2" customWidth="1"/>
    <col min="2831" max="2831" width="2" style="2" customWidth="1"/>
    <col min="2832" max="2832" width="6.140625" style="2" customWidth="1"/>
    <col min="2833" max="3057" width="9.140625" style="2"/>
    <col min="3058" max="3058" width="5.140625" style="2" customWidth="1"/>
    <col min="3059" max="3059" width="15.28515625" style="2" customWidth="1"/>
    <col min="3060" max="3060" width="5" style="2" customWidth="1"/>
    <col min="3061" max="3076" width="4.42578125" style="2" customWidth="1"/>
    <col min="3077" max="3077" width="6.42578125" style="2" customWidth="1"/>
    <col min="3078" max="3083" width="4.42578125" style="2" customWidth="1"/>
    <col min="3084" max="3085" width="9.140625" style="2"/>
    <col min="3086" max="3086" width="6.28515625" style="2" customWidth="1"/>
    <col min="3087" max="3087" width="2" style="2" customWidth="1"/>
    <col min="3088" max="3088" width="6.140625" style="2" customWidth="1"/>
    <col min="3089" max="3313" width="9.140625" style="2"/>
    <col min="3314" max="3314" width="5.140625" style="2" customWidth="1"/>
    <col min="3315" max="3315" width="15.28515625" style="2" customWidth="1"/>
    <col min="3316" max="3316" width="5" style="2" customWidth="1"/>
    <col min="3317" max="3332" width="4.42578125" style="2" customWidth="1"/>
    <col min="3333" max="3333" width="6.42578125" style="2" customWidth="1"/>
    <col min="3334" max="3339" width="4.42578125" style="2" customWidth="1"/>
    <col min="3340" max="3341" width="9.140625" style="2"/>
    <col min="3342" max="3342" width="6.28515625" style="2" customWidth="1"/>
    <col min="3343" max="3343" width="2" style="2" customWidth="1"/>
    <col min="3344" max="3344" width="6.140625" style="2" customWidth="1"/>
    <col min="3345" max="3569" width="9.140625" style="2"/>
    <col min="3570" max="3570" width="5.140625" style="2" customWidth="1"/>
    <col min="3571" max="3571" width="15.28515625" style="2" customWidth="1"/>
    <col min="3572" max="3572" width="5" style="2" customWidth="1"/>
    <col min="3573" max="3588" width="4.42578125" style="2" customWidth="1"/>
    <col min="3589" max="3589" width="6.42578125" style="2" customWidth="1"/>
    <col min="3590" max="3595" width="4.42578125" style="2" customWidth="1"/>
    <col min="3596" max="3597" width="9.140625" style="2"/>
    <col min="3598" max="3598" width="6.28515625" style="2" customWidth="1"/>
    <col min="3599" max="3599" width="2" style="2" customWidth="1"/>
    <col min="3600" max="3600" width="6.140625" style="2" customWidth="1"/>
    <col min="3601" max="3825" width="9.140625" style="2"/>
    <col min="3826" max="3826" width="5.140625" style="2" customWidth="1"/>
    <col min="3827" max="3827" width="15.28515625" style="2" customWidth="1"/>
    <col min="3828" max="3828" width="5" style="2" customWidth="1"/>
    <col min="3829" max="3844" width="4.42578125" style="2" customWidth="1"/>
    <col min="3845" max="3845" width="6.42578125" style="2" customWidth="1"/>
    <col min="3846" max="3851" width="4.42578125" style="2" customWidth="1"/>
    <col min="3852" max="3853" width="9.140625" style="2"/>
    <col min="3854" max="3854" width="6.28515625" style="2" customWidth="1"/>
    <col min="3855" max="3855" width="2" style="2" customWidth="1"/>
    <col min="3856" max="3856" width="6.140625" style="2" customWidth="1"/>
    <col min="3857" max="4081" width="9.140625" style="2"/>
    <col min="4082" max="4082" width="5.140625" style="2" customWidth="1"/>
    <col min="4083" max="4083" width="15.28515625" style="2" customWidth="1"/>
    <col min="4084" max="4084" width="5" style="2" customWidth="1"/>
    <col min="4085" max="4100" width="4.42578125" style="2" customWidth="1"/>
    <col min="4101" max="4101" width="6.42578125" style="2" customWidth="1"/>
    <col min="4102" max="4107" width="4.42578125" style="2" customWidth="1"/>
    <col min="4108" max="4109" width="9.140625" style="2"/>
    <col min="4110" max="4110" width="6.28515625" style="2" customWidth="1"/>
    <col min="4111" max="4111" width="2" style="2" customWidth="1"/>
    <col min="4112" max="4112" width="6.140625" style="2" customWidth="1"/>
    <col min="4113" max="4337" width="9.140625" style="2"/>
    <col min="4338" max="4338" width="5.140625" style="2" customWidth="1"/>
    <col min="4339" max="4339" width="15.28515625" style="2" customWidth="1"/>
    <col min="4340" max="4340" width="5" style="2" customWidth="1"/>
    <col min="4341" max="4356" width="4.42578125" style="2" customWidth="1"/>
    <col min="4357" max="4357" width="6.42578125" style="2" customWidth="1"/>
    <col min="4358" max="4363" width="4.42578125" style="2" customWidth="1"/>
    <col min="4364" max="4365" width="9.140625" style="2"/>
    <col min="4366" max="4366" width="6.28515625" style="2" customWidth="1"/>
    <col min="4367" max="4367" width="2" style="2" customWidth="1"/>
    <col min="4368" max="4368" width="6.140625" style="2" customWidth="1"/>
    <col min="4369" max="4593" width="9.140625" style="2"/>
    <col min="4594" max="4594" width="5.140625" style="2" customWidth="1"/>
    <col min="4595" max="4595" width="15.28515625" style="2" customWidth="1"/>
    <col min="4596" max="4596" width="5" style="2" customWidth="1"/>
    <col min="4597" max="4612" width="4.42578125" style="2" customWidth="1"/>
    <col min="4613" max="4613" width="6.42578125" style="2" customWidth="1"/>
    <col min="4614" max="4619" width="4.42578125" style="2" customWidth="1"/>
    <col min="4620" max="4621" width="9.140625" style="2"/>
    <col min="4622" max="4622" width="6.28515625" style="2" customWidth="1"/>
    <col min="4623" max="4623" width="2" style="2" customWidth="1"/>
    <col min="4624" max="4624" width="6.140625" style="2" customWidth="1"/>
    <col min="4625" max="4849" width="9.140625" style="2"/>
    <col min="4850" max="4850" width="5.140625" style="2" customWidth="1"/>
    <col min="4851" max="4851" width="15.28515625" style="2" customWidth="1"/>
    <col min="4852" max="4852" width="5" style="2" customWidth="1"/>
    <col min="4853" max="4868" width="4.42578125" style="2" customWidth="1"/>
    <col min="4869" max="4869" width="6.42578125" style="2" customWidth="1"/>
    <col min="4870" max="4875" width="4.42578125" style="2" customWidth="1"/>
    <col min="4876" max="4877" width="9.140625" style="2"/>
    <col min="4878" max="4878" width="6.28515625" style="2" customWidth="1"/>
    <col min="4879" max="4879" width="2" style="2" customWidth="1"/>
    <col min="4880" max="4880" width="6.140625" style="2" customWidth="1"/>
    <col min="4881" max="5105" width="9.140625" style="2"/>
    <col min="5106" max="5106" width="5.140625" style="2" customWidth="1"/>
    <col min="5107" max="5107" width="15.28515625" style="2" customWidth="1"/>
    <col min="5108" max="5108" width="5" style="2" customWidth="1"/>
    <col min="5109" max="5124" width="4.42578125" style="2" customWidth="1"/>
    <col min="5125" max="5125" width="6.42578125" style="2" customWidth="1"/>
    <col min="5126" max="5131" width="4.42578125" style="2" customWidth="1"/>
    <col min="5132" max="5133" width="9.140625" style="2"/>
    <col min="5134" max="5134" width="6.28515625" style="2" customWidth="1"/>
    <col min="5135" max="5135" width="2" style="2" customWidth="1"/>
    <col min="5136" max="5136" width="6.140625" style="2" customWidth="1"/>
    <col min="5137" max="5361" width="9.140625" style="2"/>
    <col min="5362" max="5362" width="5.140625" style="2" customWidth="1"/>
    <col min="5363" max="5363" width="15.28515625" style="2" customWidth="1"/>
    <col min="5364" max="5364" width="5" style="2" customWidth="1"/>
    <col min="5365" max="5380" width="4.42578125" style="2" customWidth="1"/>
    <col min="5381" max="5381" width="6.42578125" style="2" customWidth="1"/>
    <col min="5382" max="5387" width="4.42578125" style="2" customWidth="1"/>
    <col min="5388" max="5389" width="9.140625" style="2"/>
    <col min="5390" max="5390" width="6.28515625" style="2" customWidth="1"/>
    <col min="5391" max="5391" width="2" style="2" customWidth="1"/>
    <col min="5392" max="5392" width="6.140625" style="2" customWidth="1"/>
    <col min="5393" max="5617" width="9.140625" style="2"/>
    <col min="5618" max="5618" width="5.140625" style="2" customWidth="1"/>
    <col min="5619" max="5619" width="15.28515625" style="2" customWidth="1"/>
    <col min="5620" max="5620" width="5" style="2" customWidth="1"/>
    <col min="5621" max="5636" width="4.42578125" style="2" customWidth="1"/>
    <col min="5637" max="5637" width="6.42578125" style="2" customWidth="1"/>
    <col min="5638" max="5643" width="4.42578125" style="2" customWidth="1"/>
    <col min="5644" max="5645" width="9.140625" style="2"/>
    <col min="5646" max="5646" width="6.28515625" style="2" customWidth="1"/>
    <col min="5647" max="5647" width="2" style="2" customWidth="1"/>
    <col min="5648" max="5648" width="6.140625" style="2" customWidth="1"/>
    <col min="5649" max="5873" width="9.140625" style="2"/>
    <col min="5874" max="5874" width="5.140625" style="2" customWidth="1"/>
    <col min="5875" max="5875" width="15.28515625" style="2" customWidth="1"/>
    <col min="5876" max="5876" width="5" style="2" customWidth="1"/>
    <col min="5877" max="5892" width="4.42578125" style="2" customWidth="1"/>
    <col min="5893" max="5893" width="6.42578125" style="2" customWidth="1"/>
    <col min="5894" max="5899" width="4.42578125" style="2" customWidth="1"/>
    <col min="5900" max="5901" width="9.140625" style="2"/>
    <col min="5902" max="5902" width="6.28515625" style="2" customWidth="1"/>
    <col min="5903" max="5903" width="2" style="2" customWidth="1"/>
    <col min="5904" max="5904" width="6.140625" style="2" customWidth="1"/>
    <col min="5905" max="6129" width="9.140625" style="2"/>
    <col min="6130" max="6130" width="5.140625" style="2" customWidth="1"/>
    <col min="6131" max="6131" width="15.28515625" style="2" customWidth="1"/>
    <col min="6132" max="6132" width="5" style="2" customWidth="1"/>
    <col min="6133" max="6148" width="4.42578125" style="2" customWidth="1"/>
    <col min="6149" max="6149" width="6.42578125" style="2" customWidth="1"/>
    <col min="6150" max="6155" width="4.42578125" style="2" customWidth="1"/>
    <col min="6156" max="6157" width="9.140625" style="2"/>
    <col min="6158" max="6158" width="6.28515625" style="2" customWidth="1"/>
    <col min="6159" max="6159" width="2" style="2" customWidth="1"/>
    <col min="6160" max="6160" width="6.140625" style="2" customWidth="1"/>
    <col min="6161" max="6385" width="9.140625" style="2"/>
    <col min="6386" max="6386" width="5.140625" style="2" customWidth="1"/>
    <col min="6387" max="6387" width="15.28515625" style="2" customWidth="1"/>
    <col min="6388" max="6388" width="5" style="2" customWidth="1"/>
    <col min="6389" max="6404" width="4.42578125" style="2" customWidth="1"/>
    <col min="6405" max="6405" width="6.42578125" style="2" customWidth="1"/>
    <col min="6406" max="6411" width="4.42578125" style="2" customWidth="1"/>
    <col min="6412" max="6413" width="9.140625" style="2"/>
    <col min="6414" max="6414" width="6.28515625" style="2" customWidth="1"/>
    <col min="6415" max="6415" width="2" style="2" customWidth="1"/>
    <col min="6416" max="6416" width="6.140625" style="2" customWidth="1"/>
    <col min="6417" max="6641" width="9.140625" style="2"/>
    <col min="6642" max="6642" width="5.140625" style="2" customWidth="1"/>
    <col min="6643" max="6643" width="15.28515625" style="2" customWidth="1"/>
    <col min="6644" max="6644" width="5" style="2" customWidth="1"/>
    <col min="6645" max="6660" width="4.42578125" style="2" customWidth="1"/>
    <col min="6661" max="6661" width="6.42578125" style="2" customWidth="1"/>
    <col min="6662" max="6667" width="4.42578125" style="2" customWidth="1"/>
    <col min="6668" max="6669" width="9.140625" style="2"/>
    <col min="6670" max="6670" width="6.28515625" style="2" customWidth="1"/>
    <col min="6671" max="6671" width="2" style="2" customWidth="1"/>
    <col min="6672" max="6672" width="6.140625" style="2" customWidth="1"/>
    <col min="6673" max="6897" width="9.140625" style="2"/>
    <col min="6898" max="6898" width="5.140625" style="2" customWidth="1"/>
    <col min="6899" max="6899" width="15.28515625" style="2" customWidth="1"/>
    <col min="6900" max="6900" width="5" style="2" customWidth="1"/>
    <col min="6901" max="6916" width="4.42578125" style="2" customWidth="1"/>
    <col min="6917" max="6917" width="6.42578125" style="2" customWidth="1"/>
    <col min="6918" max="6923" width="4.42578125" style="2" customWidth="1"/>
    <col min="6924" max="6925" width="9.140625" style="2"/>
    <col min="6926" max="6926" width="6.28515625" style="2" customWidth="1"/>
    <col min="6927" max="6927" width="2" style="2" customWidth="1"/>
    <col min="6928" max="6928" width="6.140625" style="2" customWidth="1"/>
    <col min="6929" max="7153" width="9.140625" style="2"/>
    <col min="7154" max="7154" width="5.140625" style="2" customWidth="1"/>
    <col min="7155" max="7155" width="15.28515625" style="2" customWidth="1"/>
    <col min="7156" max="7156" width="5" style="2" customWidth="1"/>
    <col min="7157" max="7172" width="4.42578125" style="2" customWidth="1"/>
    <col min="7173" max="7173" width="6.42578125" style="2" customWidth="1"/>
    <col min="7174" max="7179" width="4.42578125" style="2" customWidth="1"/>
    <col min="7180" max="7181" width="9.140625" style="2"/>
    <col min="7182" max="7182" width="6.28515625" style="2" customWidth="1"/>
    <col min="7183" max="7183" width="2" style="2" customWidth="1"/>
    <col min="7184" max="7184" width="6.140625" style="2" customWidth="1"/>
    <col min="7185" max="7409" width="9.140625" style="2"/>
    <col min="7410" max="7410" width="5.140625" style="2" customWidth="1"/>
    <col min="7411" max="7411" width="15.28515625" style="2" customWidth="1"/>
    <col min="7412" max="7412" width="5" style="2" customWidth="1"/>
    <col min="7413" max="7428" width="4.42578125" style="2" customWidth="1"/>
    <col min="7429" max="7429" width="6.42578125" style="2" customWidth="1"/>
    <col min="7430" max="7435" width="4.42578125" style="2" customWidth="1"/>
    <col min="7436" max="7437" width="9.140625" style="2"/>
    <col min="7438" max="7438" width="6.28515625" style="2" customWidth="1"/>
    <col min="7439" max="7439" width="2" style="2" customWidth="1"/>
    <col min="7440" max="7440" width="6.140625" style="2" customWidth="1"/>
    <col min="7441" max="7665" width="9.140625" style="2"/>
    <col min="7666" max="7666" width="5.140625" style="2" customWidth="1"/>
    <col min="7667" max="7667" width="15.28515625" style="2" customWidth="1"/>
    <col min="7668" max="7668" width="5" style="2" customWidth="1"/>
    <col min="7669" max="7684" width="4.42578125" style="2" customWidth="1"/>
    <col min="7685" max="7685" width="6.42578125" style="2" customWidth="1"/>
    <col min="7686" max="7691" width="4.42578125" style="2" customWidth="1"/>
    <col min="7692" max="7693" width="9.140625" style="2"/>
    <col min="7694" max="7694" width="6.28515625" style="2" customWidth="1"/>
    <col min="7695" max="7695" width="2" style="2" customWidth="1"/>
    <col min="7696" max="7696" width="6.140625" style="2" customWidth="1"/>
    <col min="7697" max="7921" width="9.140625" style="2"/>
    <col min="7922" max="7922" width="5.140625" style="2" customWidth="1"/>
    <col min="7923" max="7923" width="15.28515625" style="2" customWidth="1"/>
    <col min="7924" max="7924" width="5" style="2" customWidth="1"/>
    <col min="7925" max="7940" width="4.42578125" style="2" customWidth="1"/>
    <col min="7941" max="7941" width="6.42578125" style="2" customWidth="1"/>
    <col min="7942" max="7947" width="4.42578125" style="2" customWidth="1"/>
    <col min="7948" max="7949" width="9.140625" style="2"/>
    <col min="7950" max="7950" width="6.28515625" style="2" customWidth="1"/>
    <col min="7951" max="7951" width="2" style="2" customWidth="1"/>
    <col min="7952" max="7952" width="6.140625" style="2" customWidth="1"/>
    <col min="7953" max="8177" width="9.140625" style="2"/>
    <col min="8178" max="8178" width="5.140625" style="2" customWidth="1"/>
    <col min="8179" max="8179" width="15.28515625" style="2" customWidth="1"/>
    <col min="8180" max="8180" width="5" style="2" customWidth="1"/>
    <col min="8181" max="8196" width="4.42578125" style="2" customWidth="1"/>
    <col min="8197" max="8197" width="6.42578125" style="2" customWidth="1"/>
    <col min="8198" max="8203" width="4.42578125" style="2" customWidth="1"/>
    <col min="8204" max="8205" width="9.140625" style="2"/>
    <col min="8206" max="8206" width="6.28515625" style="2" customWidth="1"/>
    <col min="8207" max="8207" width="2" style="2" customWidth="1"/>
    <col min="8208" max="8208" width="6.140625" style="2" customWidth="1"/>
    <col min="8209" max="8433" width="9.140625" style="2"/>
    <col min="8434" max="8434" width="5.140625" style="2" customWidth="1"/>
    <col min="8435" max="8435" width="15.28515625" style="2" customWidth="1"/>
    <col min="8436" max="8436" width="5" style="2" customWidth="1"/>
    <col min="8437" max="8452" width="4.42578125" style="2" customWidth="1"/>
    <col min="8453" max="8453" width="6.42578125" style="2" customWidth="1"/>
    <col min="8454" max="8459" width="4.42578125" style="2" customWidth="1"/>
    <col min="8460" max="8461" width="9.140625" style="2"/>
    <col min="8462" max="8462" width="6.28515625" style="2" customWidth="1"/>
    <col min="8463" max="8463" width="2" style="2" customWidth="1"/>
    <col min="8464" max="8464" width="6.140625" style="2" customWidth="1"/>
    <col min="8465" max="8689" width="9.140625" style="2"/>
    <col min="8690" max="8690" width="5.140625" style="2" customWidth="1"/>
    <col min="8691" max="8691" width="15.28515625" style="2" customWidth="1"/>
    <col min="8692" max="8692" width="5" style="2" customWidth="1"/>
    <col min="8693" max="8708" width="4.42578125" style="2" customWidth="1"/>
    <col min="8709" max="8709" width="6.42578125" style="2" customWidth="1"/>
    <col min="8710" max="8715" width="4.42578125" style="2" customWidth="1"/>
    <col min="8716" max="8717" width="9.140625" style="2"/>
    <col min="8718" max="8718" width="6.28515625" style="2" customWidth="1"/>
    <col min="8719" max="8719" width="2" style="2" customWidth="1"/>
    <col min="8720" max="8720" width="6.140625" style="2" customWidth="1"/>
    <col min="8721" max="8945" width="9.140625" style="2"/>
    <col min="8946" max="8946" width="5.140625" style="2" customWidth="1"/>
    <col min="8947" max="8947" width="15.28515625" style="2" customWidth="1"/>
    <col min="8948" max="8948" width="5" style="2" customWidth="1"/>
    <col min="8949" max="8964" width="4.42578125" style="2" customWidth="1"/>
    <col min="8965" max="8965" width="6.42578125" style="2" customWidth="1"/>
    <col min="8966" max="8971" width="4.42578125" style="2" customWidth="1"/>
    <col min="8972" max="8973" width="9.140625" style="2"/>
    <col min="8974" max="8974" width="6.28515625" style="2" customWidth="1"/>
    <col min="8975" max="8975" width="2" style="2" customWidth="1"/>
    <col min="8976" max="8976" width="6.140625" style="2" customWidth="1"/>
    <col min="8977" max="9201" width="9.140625" style="2"/>
    <col min="9202" max="9202" width="5.140625" style="2" customWidth="1"/>
    <col min="9203" max="9203" width="15.28515625" style="2" customWidth="1"/>
    <col min="9204" max="9204" width="5" style="2" customWidth="1"/>
    <col min="9205" max="9220" width="4.42578125" style="2" customWidth="1"/>
    <col min="9221" max="9221" width="6.42578125" style="2" customWidth="1"/>
    <col min="9222" max="9227" width="4.42578125" style="2" customWidth="1"/>
    <col min="9228" max="9229" width="9.140625" style="2"/>
    <col min="9230" max="9230" width="6.28515625" style="2" customWidth="1"/>
    <col min="9231" max="9231" width="2" style="2" customWidth="1"/>
    <col min="9232" max="9232" width="6.140625" style="2" customWidth="1"/>
    <col min="9233" max="9457" width="9.140625" style="2"/>
    <col min="9458" max="9458" width="5.140625" style="2" customWidth="1"/>
    <col min="9459" max="9459" width="15.28515625" style="2" customWidth="1"/>
    <col min="9460" max="9460" width="5" style="2" customWidth="1"/>
    <col min="9461" max="9476" width="4.42578125" style="2" customWidth="1"/>
    <col min="9477" max="9477" width="6.42578125" style="2" customWidth="1"/>
    <col min="9478" max="9483" width="4.42578125" style="2" customWidth="1"/>
    <col min="9484" max="9485" width="9.140625" style="2"/>
    <col min="9486" max="9486" width="6.28515625" style="2" customWidth="1"/>
    <col min="9487" max="9487" width="2" style="2" customWidth="1"/>
    <col min="9488" max="9488" width="6.140625" style="2" customWidth="1"/>
    <col min="9489" max="9713" width="9.140625" style="2"/>
    <col min="9714" max="9714" width="5.140625" style="2" customWidth="1"/>
    <col min="9715" max="9715" width="15.28515625" style="2" customWidth="1"/>
    <col min="9716" max="9716" width="5" style="2" customWidth="1"/>
    <col min="9717" max="9732" width="4.42578125" style="2" customWidth="1"/>
    <col min="9733" max="9733" width="6.42578125" style="2" customWidth="1"/>
    <col min="9734" max="9739" width="4.42578125" style="2" customWidth="1"/>
    <col min="9740" max="9741" width="9.140625" style="2"/>
    <col min="9742" max="9742" width="6.28515625" style="2" customWidth="1"/>
    <col min="9743" max="9743" width="2" style="2" customWidth="1"/>
    <col min="9744" max="9744" width="6.140625" style="2" customWidth="1"/>
    <col min="9745" max="9969" width="9.140625" style="2"/>
    <col min="9970" max="9970" width="5.140625" style="2" customWidth="1"/>
    <col min="9971" max="9971" width="15.28515625" style="2" customWidth="1"/>
    <col min="9972" max="9972" width="5" style="2" customWidth="1"/>
    <col min="9973" max="9988" width="4.42578125" style="2" customWidth="1"/>
    <col min="9989" max="9989" width="6.42578125" style="2" customWidth="1"/>
    <col min="9990" max="9995" width="4.42578125" style="2" customWidth="1"/>
    <col min="9996" max="9997" width="9.140625" style="2"/>
    <col min="9998" max="9998" width="6.28515625" style="2" customWidth="1"/>
    <col min="9999" max="9999" width="2" style="2" customWidth="1"/>
    <col min="10000" max="10000" width="6.140625" style="2" customWidth="1"/>
    <col min="10001" max="10225" width="9.140625" style="2"/>
    <col min="10226" max="10226" width="5.140625" style="2" customWidth="1"/>
    <col min="10227" max="10227" width="15.28515625" style="2" customWidth="1"/>
    <col min="10228" max="10228" width="5" style="2" customWidth="1"/>
    <col min="10229" max="10244" width="4.42578125" style="2" customWidth="1"/>
    <col min="10245" max="10245" width="6.42578125" style="2" customWidth="1"/>
    <col min="10246" max="10251" width="4.42578125" style="2" customWidth="1"/>
    <col min="10252" max="10253" width="9.140625" style="2"/>
    <col min="10254" max="10254" width="6.28515625" style="2" customWidth="1"/>
    <col min="10255" max="10255" width="2" style="2" customWidth="1"/>
    <col min="10256" max="10256" width="6.140625" style="2" customWidth="1"/>
    <col min="10257" max="10481" width="9.140625" style="2"/>
    <col min="10482" max="10482" width="5.140625" style="2" customWidth="1"/>
    <col min="10483" max="10483" width="15.28515625" style="2" customWidth="1"/>
    <col min="10484" max="10484" width="5" style="2" customWidth="1"/>
    <col min="10485" max="10500" width="4.42578125" style="2" customWidth="1"/>
    <col min="10501" max="10501" width="6.42578125" style="2" customWidth="1"/>
    <col min="10502" max="10507" width="4.42578125" style="2" customWidth="1"/>
    <col min="10508" max="10509" width="9.140625" style="2"/>
    <col min="10510" max="10510" width="6.28515625" style="2" customWidth="1"/>
    <col min="10511" max="10511" width="2" style="2" customWidth="1"/>
    <col min="10512" max="10512" width="6.140625" style="2" customWidth="1"/>
    <col min="10513" max="10737" width="9.140625" style="2"/>
    <col min="10738" max="10738" width="5.140625" style="2" customWidth="1"/>
    <col min="10739" max="10739" width="15.28515625" style="2" customWidth="1"/>
    <col min="10740" max="10740" width="5" style="2" customWidth="1"/>
    <col min="10741" max="10756" width="4.42578125" style="2" customWidth="1"/>
    <col min="10757" max="10757" width="6.42578125" style="2" customWidth="1"/>
    <col min="10758" max="10763" width="4.42578125" style="2" customWidth="1"/>
    <col min="10764" max="10765" width="9.140625" style="2"/>
    <col min="10766" max="10766" width="6.28515625" style="2" customWidth="1"/>
    <col min="10767" max="10767" width="2" style="2" customWidth="1"/>
    <col min="10768" max="10768" width="6.140625" style="2" customWidth="1"/>
    <col min="10769" max="10993" width="9.140625" style="2"/>
    <col min="10994" max="10994" width="5.140625" style="2" customWidth="1"/>
    <col min="10995" max="10995" width="15.28515625" style="2" customWidth="1"/>
    <col min="10996" max="10996" width="5" style="2" customWidth="1"/>
    <col min="10997" max="11012" width="4.42578125" style="2" customWidth="1"/>
    <col min="11013" max="11013" width="6.42578125" style="2" customWidth="1"/>
    <col min="11014" max="11019" width="4.42578125" style="2" customWidth="1"/>
    <col min="11020" max="11021" width="9.140625" style="2"/>
    <col min="11022" max="11022" width="6.28515625" style="2" customWidth="1"/>
    <col min="11023" max="11023" width="2" style="2" customWidth="1"/>
    <col min="11024" max="11024" width="6.140625" style="2" customWidth="1"/>
    <col min="11025" max="11249" width="9.140625" style="2"/>
    <col min="11250" max="11250" width="5.140625" style="2" customWidth="1"/>
    <col min="11251" max="11251" width="15.28515625" style="2" customWidth="1"/>
    <col min="11252" max="11252" width="5" style="2" customWidth="1"/>
    <col min="11253" max="11268" width="4.42578125" style="2" customWidth="1"/>
    <col min="11269" max="11269" width="6.42578125" style="2" customWidth="1"/>
    <col min="11270" max="11275" width="4.42578125" style="2" customWidth="1"/>
    <col min="11276" max="11277" width="9.140625" style="2"/>
    <col min="11278" max="11278" width="6.28515625" style="2" customWidth="1"/>
    <col min="11279" max="11279" width="2" style="2" customWidth="1"/>
    <col min="11280" max="11280" width="6.140625" style="2" customWidth="1"/>
    <col min="11281" max="11505" width="9.140625" style="2"/>
    <col min="11506" max="11506" width="5.140625" style="2" customWidth="1"/>
    <col min="11507" max="11507" width="15.28515625" style="2" customWidth="1"/>
    <col min="11508" max="11508" width="5" style="2" customWidth="1"/>
    <col min="11509" max="11524" width="4.42578125" style="2" customWidth="1"/>
    <col min="11525" max="11525" width="6.42578125" style="2" customWidth="1"/>
    <col min="11526" max="11531" width="4.42578125" style="2" customWidth="1"/>
    <col min="11532" max="11533" width="9.140625" style="2"/>
    <col min="11534" max="11534" width="6.28515625" style="2" customWidth="1"/>
    <col min="11535" max="11535" width="2" style="2" customWidth="1"/>
    <col min="11536" max="11536" width="6.140625" style="2" customWidth="1"/>
    <col min="11537" max="11761" width="9.140625" style="2"/>
    <col min="11762" max="11762" width="5.140625" style="2" customWidth="1"/>
    <col min="11763" max="11763" width="15.28515625" style="2" customWidth="1"/>
    <col min="11764" max="11764" width="5" style="2" customWidth="1"/>
    <col min="11765" max="11780" width="4.42578125" style="2" customWidth="1"/>
    <col min="11781" max="11781" width="6.42578125" style="2" customWidth="1"/>
    <col min="11782" max="11787" width="4.42578125" style="2" customWidth="1"/>
    <col min="11788" max="11789" width="9.140625" style="2"/>
    <col min="11790" max="11790" width="6.28515625" style="2" customWidth="1"/>
    <col min="11791" max="11791" width="2" style="2" customWidth="1"/>
    <col min="11792" max="11792" width="6.140625" style="2" customWidth="1"/>
    <col min="11793" max="12017" width="9.140625" style="2"/>
    <col min="12018" max="12018" width="5.140625" style="2" customWidth="1"/>
    <col min="12019" max="12019" width="15.28515625" style="2" customWidth="1"/>
    <col min="12020" max="12020" width="5" style="2" customWidth="1"/>
    <col min="12021" max="12036" width="4.42578125" style="2" customWidth="1"/>
    <col min="12037" max="12037" width="6.42578125" style="2" customWidth="1"/>
    <col min="12038" max="12043" width="4.42578125" style="2" customWidth="1"/>
    <col min="12044" max="12045" width="9.140625" style="2"/>
    <col min="12046" max="12046" width="6.28515625" style="2" customWidth="1"/>
    <col min="12047" max="12047" width="2" style="2" customWidth="1"/>
    <col min="12048" max="12048" width="6.140625" style="2" customWidth="1"/>
    <col min="12049" max="12273" width="9.140625" style="2"/>
    <col min="12274" max="12274" width="5.140625" style="2" customWidth="1"/>
    <col min="12275" max="12275" width="15.28515625" style="2" customWidth="1"/>
    <col min="12276" max="12276" width="5" style="2" customWidth="1"/>
    <col min="12277" max="12292" width="4.42578125" style="2" customWidth="1"/>
    <col min="12293" max="12293" width="6.42578125" style="2" customWidth="1"/>
    <col min="12294" max="12299" width="4.42578125" style="2" customWidth="1"/>
    <col min="12300" max="12301" width="9.140625" style="2"/>
    <col min="12302" max="12302" width="6.28515625" style="2" customWidth="1"/>
    <col min="12303" max="12303" width="2" style="2" customWidth="1"/>
    <col min="12304" max="12304" width="6.140625" style="2" customWidth="1"/>
    <col min="12305" max="12529" width="9.140625" style="2"/>
    <col min="12530" max="12530" width="5.140625" style="2" customWidth="1"/>
    <col min="12531" max="12531" width="15.28515625" style="2" customWidth="1"/>
    <col min="12532" max="12532" width="5" style="2" customWidth="1"/>
    <col min="12533" max="12548" width="4.42578125" style="2" customWidth="1"/>
    <col min="12549" max="12549" width="6.42578125" style="2" customWidth="1"/>
    <col min="12550" max="12555" width="4.42578125" style="2" customWidth="1"/>
    <col min="12556" max="12557" width="9.140625" style="2"/>
    <col min="12558" max="12558" width="6.28515625" style="2" customWidth="1"/>
    <col min="12559" max="12559" width="2" style="2" customWidth="1"/>
    <col min="12560" max="12560" width="6.140625" style="2" customWidth="1"/>
    <col min="12561" max="12785" width="9.140625" style="2"/>
    <col min="12786" max="12786" width="5.140625" style="2" customWidth="1"/>
    <col min="12787" max="12787" width="15.28515625" style="2" customWidth="1"/>
    <col min="12788" max="12788" width="5" style="2" customWidth="1"/>
    <col min="12789" max="12804" width="4.42578125" style="2" customWidth="1"/>
    <col min="12805" max="12805" width="6.42578125" style="2" customWidth="1"/>
    <col min="12806" max="12811" width="4.42578125" style="2" customWidth="1"/>
    <col min="12812" max="12813" width="9.140625" style="2"/>
    <col min="12814" max="12814" width="6.28515625" style="2" customWidth="1"/>
    <col min="12815" max="12815" width="2" style="2" customWidth="1"/>
    <col min="12816" max="12816" width="6.140625" style="2" customWidth="1"/>
    <col min="12817" max="13041" width="9.140625" style="2"/>
    <col min="13042" max="13042" width="5.140625" style="2" customWidth="1"/>
    <col min="13043" max="13043" width="15.28515625" style="2" customWidth="1"/>
    <col min="13044" max="13044" width="5" style="2" customWidth="1"/>
    <col min="13045" max="13060" width="4.42578125" style="2" customWidth="1"/>
    <col min="13061" max="13061" width="6.42578125" style="2" customWidth="1"/>
    <col min="13062" max="13067" width="4.42578125" style="2" customWidth="1"/>
    <col min="13068" max="13069" width="9.140625" style="2"/>
    <col min="13070" max="13070" width="6.28515625" style="2" customWidth="1"/>
    <col min="13071" max="13071" width="2" style="2" customWidth="1"/>
    <col min="13072" max="13072" width="6.140625" style="2" customWidth="1"/>
    <col min="13073" max="13297" width="9.140625" style="2"/>
    <col min="13298" max="13298" width="5.140625" style="2" customWidth="1"/>
    <col min="13299" max="13299" width="15.28515625" style="2" customWidth="1"/>
    <col min="13300" max="13300" width="5" style="2" customWidth="1"/>
    <col min="13301" max="13316" width="4.42578125" style="2" customWidth="1"/>
    <col min="13317" max="13317" width="6.42578125" style="2" customWidth="1"/>
    <col min="13318" max="13323" width="4.42578125" style="2" customWidth="1"/>
    <col min="13324" max="13325" width="9.140625" style="2"/>
    <col min="13326" max="13326" width="6.28515625" style="2" customWidth="1"/>
    <col min="13327" max="13327" width="2" style="2" customWidth="1"/>
    <col min="13328" max="13328" width="6.140625" style="2" customWidth="1"/>
    <col min="13329" max="13553" width="9.140625" style="2"/>
    <col min="13554" max="13554" width="5.140625" style="2" customWidth="1"/>
    <col min="13555" max="13555" width="15.28515625" style="2" customWidth="1"/>
    <col min="13556" max="13556" width="5" style="2" customWidth="1"/>
    <col min="13557" max="13572" width="4.42578125" style="2" customWidth="1"/>
    <col min="13573" max="13573" width="6.42578125" style="2" customWidth="1"/>
    <col min="13574" max="13579" width="4.42578125" style="2" customWidth="1"/>
    <col min="13580" max="13581" width="9.140625" style="2"/>
    <col min="13582" max="13582" width="6.28515625" style="2" customWidth="1"/>
    <col min="13583" max="13583" width="2" style="2" customWidth="1"/>
    <col min="13584" max="13584" width="6.140625" style="2" customWidth="1"/>
    <col min="13585" max="13809" width="9.140625" style="2"/>
    <col min="13810" max="13810" width="5.140625" style="2" customWidth="1"/>
    <col min="13811" max="13811" width="15.28515625" style="2" customWidth="1"/>
    <col min="13812" max="13812" width="5" style="2" customWidth="1"/>
    <col min="13813" max="13828" width="4.42578125" style="2" customWidth="1"/>
    <col min="13829" max="13829" width="6.42578125" style="2" customWidth="1"/>
    <col min="13830" max="13835" width="4.42578125" style="2" customWidth="1"/>
    <col min="13836" max="13837" width="9.140625" style="2"/>
    <col min="13838" max="13838" width="6.28515625" style="2" customWidth="1"/>
    <col min="13839" max="13839" width="2" style="2" customWidth="1"/>
    <col min="13840" max="13840" width="6.140625" style="2" customWidth="1"/>
    <col min="13841" max="14065" width="9.140625" style="2"/>
    <col min="14066" max="14066" width="5.140625" style="2" customWidth="1"/>
    <col min="14067" max="14067" width="15.28515625" style="2" customWidth="1"/>
    <col min="14068" max="14068" width="5" style="2" customWidth="1"/>
    <col min="14069" max="14084" width="4.42578125" style="2" customWidth="1"/>
    <col min="14085" max="14085" width="6.42578125" style="2" customWidth="1"/>
    <col min="14086" max="14091" width="4.42578125" style="2" customWidth="1"/>
    <col min="14092" max="14093" width="9.140625" style="2"/>
    <col min="14094" max="14094" width="6.28515625" style="2" customWidth="1"/>
    <col min="14095" max="14095" width="2" style="2" customWidth="1"/>
    <col min="14096" max="14096" width="6.140625" style="2" customWidth="1"/>
    <col min="14097" max="14321" width="9.140625" style="2"/>
    <col min="14322" max="14322" width="5.140625" style="2" customWidth="1"/>
    <col min="14323" max="14323" width="15.28515625" style="2" customWidth="1"/>
    <col min="14324" max="14324" width="5" style="2" customWidth="1"/>
    <col min="14325" max="14340" width="4.42578125" style="2" customWidth="1"/>
    <col min="14341" max="14341" width="6.42578125" style="2" customWidth="1"/>
    <col min="14342" max="14347" width="4.42578125" style="2" customWidth="1"/>
    <col min="14348" max="14349" width="9.140625" style="2"/>
    <col min="14350" max="14350" width="6.28515625" style="2" customWidth="1"/>
    <col min="14351" max="14351" width="2" style="2" customWidth="1"/>
    <col min="14352" max="14352" width="6.140625" style="2" customWidth="1"/>
    <col min="14353" max="14577" width="9.140625" style="2"/>
    <col min="14578" max="14578" width="5.140625" style="2" customWidth="1"/>
    <col min="14579" max="14579" width="15.28515625" style="2" customWidth="1"/>
    <col min="14580" max="14580" width="5" style="2" customWidth="1"/>
    <col min="14581" max="14596" width="4.42578125" style="2" customWidth="1"/>
    <col min="14597" max="14597" width="6.42578125" style="2" customWidth="1"/>
    <col min="14598" max="14603" width="4.42578125" style="2" customWidth="1"/>
    <col min="14604" max="14605" width="9.140625" style="2"/>
    <col min="14606" max="14606" width="6.28515625" style="2" customWidth="1"/>
    <col min="14607" max="14607" width="2" style="2" customWidth="1"/>
    <col min="14608" max="14608" width="6.140625" style="2" customWidth="1"/>
    <col min="14609" max="14833" width="9.140625" style="2"/>
    <col min="14834" max="14834" width="5.140625" style="2" customWidth="1"/>
    <col min="14835" max="14835" width="15.28515625" style="2" customWidth="1"/>
    <col min="14836" max="14836" width="5" style="2" customWidth="1"/>
    <col min="14837" max="14852" width="4.42578125" style="2" customWidth="1"/>
    <col min="14853" max="14853" width="6.42578125" style="2" customWidth="1"/>
    <col min="14854" max="14859" width="4.42578125" style="2" customWidth="1"/>
    <col min="14860" max="14861" width="9.140625" style="2"/>
    <col min="14862" max="14862" width="6.28515625" style="2" customWidth="1"/>
    <col min="14863" max="14863" width="2" style="2" customWidth="1"/>
    <col min="14864" max="14864" width="6.140625" style="2" customWidth="1"/>
    <col min="14865" max="15089" width="9.140625" style="2"/>
    <col min="15090" max="15090" width="5.140625" style="2" customWidth="1"/>
    <col min="15091" max="15091" width="15.28515625" style="2" customWidth="1"/>
    <col min="15092" max="15092" width="5" style="2" customWidth="1"/>
    <col min="15093" max="15108" width="4.42578125" style="2" customWidth="1"/>
    <col min="15109" max="15109" width="6.42578125" style="2" customWidth="1"/>
    <col min="15110" max="15115" width="4.42578125" style="2" customWidth="1"/>
    <col min="15116" max="15117" width="9.140625" style="2"/>
    <col min="15118" max="15118" width="6.28515625" style="2" customWidth="1"/>
    <col min="15119" max="15119" width="2" style="2" customWidth="1"/>
    <col min="15120" max="15120" width="6.140625" style="2" customWidth="1"/>
    <col min="15121" max="15345" width="9.140625" style="2"/>
    <col min="15346" max="15346" width="5.140625" style="2" customWidth="1"/>
    <col min="15347" max="15347" width="15.28515625" style="2" customWidth="1"/>
    <col min="15348" max="15348" width="5" style="2" customWidth="1"/>
    <col min="15349" max="15364" width="4.42578125" style="2" customWidth="1"/>
    <col min="15365" max="15365" width="6.42578125" style="2" customWidth="1"/>
    <col min="15366" max="15371" width="4.42578125" style="2" customWidth="1"/>
    <col min="15372" max="15373" width="9.140625" style="2"/>
    <col min="15374" max="15374" width="6.28515625" style="2" customWidth="1"/>
    <col min="15375" max="15375" width="2" style="2" customWidth="1"/>
    <col min="15376" max="15376" width="6.140625" style="2" customWidth="1"/>
    <col min="15377" max="15601" width="9.140625" style="2"/>
    <col min="15602" max="15602" width="5.140625" style="2" customWidth="1"/>
    <col min="15603" max="15603" width="15.28515625" style="2" customWidth="1"/>
    <col min="15604" max="15604" width="5" style="2" customWidth="1"/>
    <col min="15605" max="15620" width="4.42578125" style="2" customWidth="1"/>
    <col min="15621" max="15621" width="6.42578125" style="2" customWidth="1"/>
    <col min="15622" max="15627" width="4.42578125" style="2" customWidth="1"/>
    <col min="15628" max="15629" width="9.140625" style="2"/>
    <col min="15630" max="15630" width="6.28515625" style="2" customWidth="1"/>
    <col min="15631" max="15631" width="2" style="2" customWidth="1"/>
    <col min="15632" max="15632" width="6.140625" style="2" customWidth="1"/>
    <col min="15633" max="15857" width="9.140625" style="2"/>
    <col min="15858" max="15858" width="5.140625" style="2" customWidth="1"/>
    <col min="15859" max="15859" width="15.28515625" style="2" customWidth="1"/>
    <col min="15860" max="15860" width="5" style="2" customWidth="1"/>
    <col min="15861" max="15876" width="4.42578125" style="2" customWidth="1"/>
    <col min="15877" max="15877" width="6.42578125" style="2" customWidth="1"/>
    <col min="15878" max="15883" width="4.42578125" style="2" customWidth="1"/>
    <col min="15884" max="15885" width="9.140625" style="2"/>
    <col min="15886" max="15886" width="6.28515625" style="2" customWidth="1"/>
    <col min="15887" max="15887" width="2" style="2" customWidth="1"/>
    <col min="15888" max="15888" width="6.140625" style="2" customWidth="1"/>
    <col min="15889" max="16113" width="9.140625" style="2"/>
    <col min="16114" max="16114" width="5.140625" style="2" customWidth="1"/>
    <col min="16115" max="16115" width="15.28515625" style="2" customWidth="1"/>
    <col min="16116" max="16116" width="5" style="2" customWidth="1"/>
    <col min="16117" max="16132" width="4.42578125" style="2" customWidth="1"/>
    <col min="16133" max="16133" width="6.42578125" style="2" customWidth="1"/>
    <col min="16134" max="16139" width="4.42578125" style="2" customWidth="1"/>
    <col min="16140" max="16141" width="9.140625" style="2"/>
    <col min="16142" max="16142" width="6.28515625" style="2" customWidth="1"/>
    <col min="16143" max="16143" width="2" style="2" customWidth="1"/>
    <col min="16144" max="16144" width="6.140625" style="2" customWidth="1"/>
    <col min="16145" max="16384" width="9.140625" style="2"/>
  </cols>
  <sheetData>
    <row r="1" spans="1:51" ht="50.1" customHeight="1" thickBot="1" x14ac:dyDescent="0.3">
      <c r="A1" s="329"/>
      <c r="B1" s="330"/>
      <c r="C1" s="330"/>
      <c r="D1" s="330"/>
      <c r="E1" s="330"/>
      <c r="F1" s="330"/>
      <c r="G1" s="463"/>
      <c r="H1" s="463"/>
      <c r="I1" s="463"/>
      <c r="J1" s="463"/>
      <c r="K1" s="463"/>
      <c r="L1" s="330"/>
      <c r="M1" s="463"/>
      <c r="N1" s="463"/>
      <c r="O1" s="464"/>
      <c r="P1" s="464"/>
      <c r="Q1" s="464"/>
      <c r="S1" s="444"/>
      <c r="T1" s="445"/>
      <c r="U1" s="277" t="s">
        <v>0</v>
      </c>
      <c r="V1" s="265"/>
      <c r="W1" s="266"/>
      <c r="X1" s="277" t="s">
        <v>1</v>
      </c>
      <c r="Y1" s="265"/>
      <c r="Z1" s="266"/>
      <c r="AA1" s="277" t="s">
        <v>2</v>
      </c>
      <c r="AB1" s="265"/>
      <c r="AC1" s="266"/>
      <c r="AD1" s="277" t="s">
        <v>3</v>
      </c>
      <c r="AE1" s="265"/>
      <c r="AF1" s="266"/>
      <c r="AG1" s="277" t="s">
        <v>4</v>
      </c>
      <c r="AH1" s="265"/>
      <c r="AI1" s="266"/>
      <c r="AJ1" s="277" t="s">
        <v>5</v>
      </c>
      <c r="AK1" s="265"/>
      <c r="AL1" s="266"/>
      <c r="AM1" s="277" t="s">
        <v>6</v>
      </c>
      <c r="AN1" s="265"/>
      <c r="AO1" s="266"/>
      <c r="AP1" s="277" t="s">
        <v>7</v>
      </c>
      <c r="AQ1" s="265"/>
      <c r="AR1" s="266"/>
      <c r="AS1" s="281" t="s">
        <v>13</v>
      </c>
      <c r="AT1" s="440" t="s">
        <v>14</v>
      </c>
      <c r="AU1" s="316" t="s">
        <v>16</v>
      </c>
      <c r="AV1" s="265" t="s">
        <v>15</v>
      </c>
      <c r="AW1" s="265"/>
      <c r="AX1" s="265"/>
      <c r="AY1" s="266"/>
    </row>
    <row r="2" spans="1:51" ht="15.95" customHeight="1" thickBot="1" x14ac:dyDescent="0.3">
      <c r="A2" s="3" t="s">
        <v>0</v>
      </c>
      <c r="B2" s="129"/>
      <c r="C2" s="164"/>
      <c r="D2" s="164"/>
      <c r="E2" s="164"/>
      <c r="F2" s="21"/>
      <c r="G2" s="135">
        <f>$B2</f>
        <v>0</v>
      </c>
      <c r="H2" s="132"/>
      <c r="I2" s="171" t="s">
        <v>8</v>
      </c>
      <c r="J2" s="132"/>
      <c r="K2" s="137">
        <f>$B9</f>
        <v>0</v>
      </c>
      <c r="L2" s="21"/>
      <c r="M2" s="135">
        <f>$B2</f>
        <v>0</v>
      </c>
      <c r="N2" s="132"/>
      <c r="O2" s="171" t="s">
        <v>8</v>
      </c>
      <c r="P2" s="132"/>
      <c r="Q2" s="137">
        <f>$B5</f>
        <v>0</v>
      </c>
      <c r="S2" s="446"/>
      <c r="T2" s="447"/>
      <c r="U2" s="269">
        <f>T3</f>
        <v>0</v>
      </c>
      <c r="V2" s="267"/>
      <c r="W2" s="268"/>
      <c r="X2" s="269">
        <f>T5</f>
        <v>0</v>
      </c>
      <c r="Y2" s="267"/>
      <c r="Z2" s="268"/>
      <c r="AA2" s="269">
        <f>T7</f>
        <v>0</v>
      </c>
      <c r="AB2" s="267"/>
      <c r="AC2" s="268"/>
      <c r="AD2" s="269">
        <f>T9</f>
        <v>0</v>
      </c>
      <c r="AE2" s="267"/>
      <c r="AF2" s="268"/>
      <c r="AG2" s="269">
        <f>T11</f>
        <v>0</v>
      </c>
      <c r="AH2" s="267"/>
      <c r="AI2" s="268"/>
      <c r="AJ2" s="269">
        <f>T13</f>
        <v>0</v>
      </c>
      <c r="AK2" s="267"/>
      <c r="AL2" s="268"/>
      <c r="AM2" s="269">
        <f>T15</f>
        <v>0</v>
      </c>
      <c r="AN2" s="267"/>
      <c r="AO2" s="268"/>
      <c r="AP2" s="269">
        <f>T17</f>
        <v>0</v>
      </c>
      <c r="AQ2" s="267"/>
      <c r="AR2" s="268"/>
      <c r="AS2" s="282"/>
      <c r="AT2" s="441"/>
      <c r="AU2" s="317"/>
      <c r="AV2" s="267"/>
      <c r="AW2" s="267"/>
      <c r="AX2" s="267"/>
      <c r="AY2" s="268"/>
    </row>
    <row r="3" spans="1:51" ht="15.95" customHeight="1" x14ac:dyDescent="0.25">
      <c r="A3" s="7" t="s">
        <v>1</v>
      </c>
      <c r="B3" s="130"/>
      <c r="C3" s="164"/>
      <c r="D3" s="164"/>
      <c r="E3" s="164"/>
      <c r="F3" s="21"/>
      <c r="G3" s="136">
        <f>$B3</f>
        <v>0</v>
      </c>
      <c r="H3" s="133"/>
      <c r="I3" s="170" t="s">
        <v>8</v>
      </c>
      <c r="J3" s="133"/>
      <c r="K3" s="138">
        <f>$B8</f>
        <v>0</v>
      </c>
      <c r="L3" s="21"/>
      <c r="M3" s="136">
        <f>$B3</f>
        <v>0</v>
      </c>
      <c r="N3" s="133"/>
      <c r="O3" s="170" t="s">
        <v>8</v>
      </c>
      <c r="P3" s="133"/>
      <c r="Q3" s="138">
        <f>$B4</f>
        <v>0</v>
      </c>
      <c r="S3" s="366" t="s">
        <v>0</v>
      </c>
      <c r="T3" s="367">
        <f>'8členná-2'!$B$2</f>
        <v>0</v>
      </c>
      <c r="U3" s="417"/>
      <c r="V3" s="418"/>
      <c r="W3" s="419"/>
      <c r="X3" s="15">
        <f>'8členná-2'!$H$7</f>
        <v>0</v>
      </c>
      <c r="Y3" s="16" t="s">
        <v>8</v>
      </c>
      <c r="Z3" s="17">
        <f>'8členná-2'!$J$7</f>
        <v>0</v>
      </c>
      <c r="AA3" s="15">
        <f>'8členná-2'!$J$10</f>
        <v>0</v>
      </c>
      <c r="AB3" s="16" t="s">
        <v>8</v>
      </c>
      <c r="AC3" s="17">
        <f>'8členná-2'!$H$10</f>
        <v>0</v>
      </c>
      <c r="AD3" s="15">
        <f>'8členná-2'!$N$2</f>
        <v>0</v>
      </c>
      <c r="AE3" s="16" t="s">
        <v>8</v>
      </c>
      <c r="AF3" s="17">
        <f>'8členná-2'!$P$2</f>
        <v>0</v>
      </c>
      <c r="AG3" s="15">
        <f>'8členná-2'!$P$4</f>
        <v>0</v>
      </c>
      <c r="AH3" s="16" t="s">
        <v>8</v>
      </c>
      <c r="AI3" s="17">
        <f>'8členná-2'!$N$4</f>
        <v>0</v>
      </c>
      <c r="AJ3" s="15">
        <f>'8členná-2'!$N$8</f>
        <v>0</v>
      </c>
      <c r="AK3" s="16" t="s">
        <v>8</v>
      </c>
      <c r="AL3" s="17">
        <f>'8členná-2'!$P$8</f>
        <v>0</v>
      </c>
      <c r="AM3" s="15">
        <f>'8členná-2'!$P$15</f>
        <v>0</v>
      </c>
      <c r="AN3" s="16" t="s">
        <v>8</v>
      </c>
      <c r="AO3" s="17">
        <f>'8členná-2'!$N$15</f>
        <v>0</v>
      </c>
      <c r="AP3" s="15">
        <f>'8členná-2'!$H$2</f>
        <v>0</v>
      </c>
      <c r="AQ3" s="16" t="s">
        <v>8</v>
      </c>
      <c r="AR3" s="17">
        <f>'8členná-2'!$J$2</f>
        <v>0</v>
      </c>
      <c r="AS3" s="395">
        <f>SUM(IF(U3&gt;W3,1,0),IF(X3&gt;Z3,1,0),IF(AA3&gt;AC3,1,0),IF(AD3&gt;AF3,1,0),IF(AG3&gt;AI3,1,0),IF(AJ3&gt;AL3,1,0),IF(AM3&gt;AO3,1,0),IF(AP3&gt;AR3,1,0),IF(U4&gt;W4,1,0),IF(X4&gt;Z4,1,0),IF(AA4&gt;AC4,1,0),IF(AD4&gt;AF4,1,0),IF(AG4&gt;AI4,1,0),IF(AJ4&gt;AL4,1,0),IF(AM4&gt;AO4,1,0),IF(AP4&gt;AR4,1,0))</f>
        <v>0</v>
      </c>
      <c r="AT3" s="434" t="e">
        <f>_xlfn.RANK.EQ(AU3,$AU$3:$AU$18)</f>
        <v>#DIV/0!</v>
      </c>
      <c r="AU3" s="426" t="e">
        <f>1000*AS3+AY3</f>
        <v>#DIV/0!</v>
      </c>
      <c r="AV3" s="362">
        <f>X3+X4+AA3+AA4+AD3+AD4+AG3+AG4+AJ3+AJ4+AM3+AM4+U3+U4+AP3+AP4</f>
        <v>0</v>
      </c>
      <c r="AW3" s="362" t="s">
        <v>8</v>
      </c>
      <c r="AX3" s="362">
        <f>Z3+Z4+AC3+AC4+AF3+AF4+AI3+AI4+AL3+AL4+AO3+AO4+W3+W4+AR3+AR4</f>
        <v>0</v>
      </c>
      <c r="AY3" s="365" t="e">
        <f>AV3/AX3</f>
        <v>#DIV/0!</v>
      </c>
    </row>
    <row r="4" spans="1:51" ht="15.95" customHeight="1" thickBot="1" x14ac:dyDescent="0.3">
      <c r="A4" s="7" t="s">
        <v>2</v>
      </c>
      <c r="B4" s="130"/>
      <c r="C4" s="164"/>
      <c r="D4" s="164"/>
      <c r="E4" s="164"/>
      <c r="F4" s="21"/>
      <c r="G4" s="136">
        <f>$B4</f>
        <v>0</v>
      </c>
      <c r="H4" s="133"/>
      <c r="I4" s="170" t="s">
        <v>8</v>
      </c>
      <c r="J4" s="133"/>
      <c r="K4" s="138">
        <f>$B7</f>
        <v>0</v>
      </c>
      <c r="L4" s="21"/>
      <c r="M4" s="136">
        <f>$B6</f>
        <v>0</v>
      </c>
      <c r="N4" s="133"/>
      <c r="O4" s="170" t="s">
        <v>8</v>
      </c>
      <c r="P4" s="133"/>
      <c r="Q4" s="138">
        <f>$B2</f>
        <v>0</v>
      </c>
      <c r="S4" s="376"/>
      <c r="T4" s="391"/>
      <c r="U4" s="420"/>
      <c r="V4" s="421"/>
      <c r="W4" s="422"/>
      <c r="X4" s="26">
        <f>'8členná-2'!$H$22</f>
        <v>0</v>
      </c>
      <c r="Y4" s="27" t="s">
        <v>8</v>
      </c>
      <c r="Z4" s="28">
        <f>'8členná-2'!$J$22</f>
        <v>0</v>
      </c>
      <c r="AA4" s="26">
        <f>'8členná-2'!$J$25</f>
        <v>0</v>
      </c>
      <c r="AB4" s="27" t="s">
        <v>8</v>
      </c>
      <c r="AC4" s="28">
        <f>'8členná-2'!$H$25</f>
        <v>0</v>
      </c>
      <c r="AD4" s="26">
        <f>'8členná-2'!$N$17</f>
        <v>0</v>
      </c>
      <c r="AE4" s="27" t="s">
        <v>8</v>
      </c>
      <c r="AF4" s="28">
        <f>'8členná-2'!$P$17</f>
        <v>0</v>
      </c>
      <c r="AG4" s="26">
        <f>'8členná-2'!$P$19</f>
        <v>0</v>
      </c>
      <c r="AH4" s="27" t="s">
        <v>8</v>
      </c>
      <c r="AI4" s="28">
        <f>'8členná-2'!$N$19</f>
        <v>0</v>
      </c>
      <c r="AJ4" s="26">
        <f>'8členná-2'!$N$23</f>
        <v>0</v>
      </c>
      <c r="AK4" s="27" t="s">
        <v>8</v>
      </c>
      <c r="AL4" s="28">
        <f>'8členná-2'!$P$23</f>
        <v>0</v>
      </c>
      <c r="AM4" s="26">
        <f>'8členná-2'!$P$30</f>
        <v>0</v>
      </c>
      <c r="AN4" s="27" t="s">
        <v>8</v>
      </c>
      <c r="AO4" s="28">
        <f>'8členná-2'!$N$30</f>
        <v>0</v>
      </c>
      <c r="AP4" s="26">
        <f>'8členná-2'!$H$17</f>
        <v>0</v>
      </c>
      <c r="AQ4" s="27" t="s">
        <v>8</v>
      </c>
      <c r="AR4" s="28">
        <f>'8členná-2'!$J$17</f>
        <v>0</v>
      </c>
      <c r="AS4" s="432"/>
      <c r="AT4" s="439"/>
      <c r="AU4" s="427"/>
      <c r="AV4" s="428"/>
      <c r="AW4" s="428"/>
      <c r="AX4" s="428"/>
      <c r="AY4" s="430"/>
    </row>
    <row r="5" spans="1:51" ht="15.95" customHeight="1" thickTop="1" x14ac:dyDescent="0.25">
      <c r="A5" s="7" t="s">
        <v>3</v>
      </c>
      <c r="B5" s="130"/>
      <c r="C5" s="164"/>
      <c r="D5" s="164"/>
      <c r="E5" s="164"/>
      <c r="F5" s="21"/>
      <c r="G5" s="7">
        <f>$B5</f>
        <v>0</v>
      </c>
      <c r="H5" s="133"/>
      <c r="I5" s="8" t="s">
        <v>8</v>
      </c>
      <c r="J5" s="133"/>
      <c r="K5" s="9">
        <f>$B6</f>
        <v>0</v>
      </c>
      <c r="L5" s="21"/>
      <c r="M5" s="7">
        <f>$B7</f>
        <v>0</v>
      </c>
      <c r="N5" s="133"/>
      <c r="O5" s="8" t="s">
        <v>8</v>
      </c>
      <c r="P5" s="133"/>
      <c r="Q5" s="9">
        <f>$B8</f>
        <v>0</v>
      </c>
      <c r="S5" s="376" t="s">
        <v>1</v>
      </c>
      <c r="T5" s="391">
        <f>'8členná-2'!$B$3</f>
        <v>0</v>
      </c>
      <c r="U5" s="155">
        <f>Z3</f>
        <v>0</v>
      </c>
      <c r="V5" s="156" t="s">
        <v>8</v>
      </c>
      <c r="W5" s="157">
        <f>X3</f>
        <v>0</v>
      </c>
      <c r="X5" s="423"/>
      <c r="Y5" s="424"/>
      <c r="Z5" s="425"/>
      <c r="AA5" s="83">
        <f>'8členná-2'!$N$3</f>
        <v>0</v>
      </c>
      <c r="AB5" s="84" t="s">
        <v>8</v>
      </c>
      <c r="AC5" s="85">
        <f>'8členná-2'!$P$3</f>
        <v>0</v>
      </c>
      <c r="AD5" s="83">
        <f>'8členná-2'!$P$7</f>
        <v>0</v>
      </c>
      <c r="AE5" s="84" t="s">
        <v>8</v>
      </c>
      <c r="AF5" s="85">
        <f>'8členná-2'!$N$7</f>
        <v>0</v>
      </c>
      <c r="AG5" s="83">
        <f>'8členná-2'!$N$10</f>
        <v>0</v>
      </c>
      <c r="AH5" s="84" t="s">
        <v>8</v>
      </c>
      <c r="AI5" s="85">
        <f>'8členná-2'!$P$10</f>
        <v>0</v>
      </c>
      <c r="AJ5" s="83">
        <f>'8členná-2'!$P$14</f>
        <v>0</v>
      </c>
      <c r="AK5" s="84" t="s">
        <v>8</v>
      </c>
      <c r="AL5" s="85">
        <f>'8členná-2'!$N$14</f>
        <v>0</v>
      </c>
      <c r="AM5" s="83">
        <f>'8členná-2'!$H$3</f>
        <v>0</v>
      </c>
      <c r="AN5" s="84" t="s">
        <v>8</v>
      </c>
      <c r="AO5" s="85">
        <f>'8členná-2'!$J$3</f>
        <v>0</v>
      </c>
      <c r="AP5" s="83">
        <f>'8členná-2'!$H$11</f>
        <v>0</v>
      </c>
      <c r="AQ5" s="84" t="s">
        <v>8</v>
      </c>
      <c r="AR5" s="85">
        <f>'8členná-2'!$J$11</f>
        <v>0</v>
      </c>
      <c r="AS5" s="432">
        <f t="shared" ref="AS5" si="0">SUM(IF(U5&gt;W5,1,0),IF(X5&gt;Z5,1,0),IF(AA5&gt;AC5,1,0),IF(AD5&gt;AF5,1,0),IF(AG5&gt;AI5,1,0),IF(AJ5&gt;AL5,1,0),IF(AM5&gt;AO5,1,0),IF(AP5&gt;AR5,1,0),IF(U6&gt;W6,1,0),IF(X6&gt;Z6,1,0),IF(AA6&gt;AC6,1,0),IF(AD6&gt;AF6,1,0),IF(AG6&gt;AI6,1,0),IF(AJ6&gt;AL6,1,0),IF(AM6&gt;AO6,1,0),IF(AP6&gt;AR6,1,0))</f>
        <v>0</v>
      </c>
      <c r="AT5" s="434" t="e">
        <f t="shared" ref="AT5" si="1">_xlfn.RANK.EQ(AU5,$AU$3:$AU$18)</f>
        <v>#DIV/0!</v>
      </c>
      <c r="AU5" s="426" t="e">
        <f t="shared" ref="AU5" si="2">1000*AS5+AY5</f>
        <v>#DIV/0!</v>
      </c>
      <c r="AV5" s="428">
        <f t="shared" ref="AV5" si="3">X5+X6+AA5+AA6+AD5+AD6+AG5+AG6+AJ5+AJ6+AM5+AM6+U5+U6+AP5+AP6</f>
        <v>0</v>
      </c>
      <c r="AW5" s="428" t="s">
        <v>8</v>
      </c>
      <c r="AX5" s="428">
        <f t="shared" ref="AX5" si="4">Z5+Z6+AC5+AC6+AF5+AF6+AI5+AI6+AL5+AL6+AO5+AO6+W5+W6+AR5+AR6</f>
        <v>0</v>
      </c>
      <c r="AY5" s="430" t="e">
        <f t="shared" ref="AY5" si="5">AV5/AX5</f>
        <v>#DIV/0!</v>
      </c>
    </row>
    <row r="6" spans="1:51" ht="15.95" customHeight="1" thickBot="1" x14ac:dyDescent="0.3">
      <c r="A6" s="7" t="s">
        <v>4</v>
      </c>
      <c r="B6" s="130"/>
      <c r="C6" s="164"/>
      <c r="D6" s="164"/>
      <c r="E6" s="164"/>
      <c r="F6" s="21"/>
      <c r="G6" s="7">
        <f>$B8</f>
        <v>0</v>
      </c>
      <c r="H6" s="133"/>
      <c r="I6" s="8" t="s">
        <v>8</v>
      </c>
      <c r="J6" s="133"/>
      <c r="K6" s="9">
        <f>$B4</f>
        <v>0</v>
      </c>
      <c r="L6" s="21"/>
      <c r="M6" s="7">
        <f>$B4</f>
        <v>0</v>
      </c>
      <c r="N6" s="133"/>
      <c r="O6" s="8" t="s">
        <v>8</v>
      </c>
      <c r="P6" s="133"/>
      <c r="Q6" s="9">
        <f>$B9</f>
        <v>0</v>
      </c>
      <c r="S6" s="376" t="s">
        <v>1</v>
      </c>
      <c r="T6" s="391"/>
      <c r="U6" s="158">
        <f>Z4</f>
        <v>0</v>
      </c>
      <c r="V6" s="159" t="s">
        <v>8</v>
      </c>
      <c r="W6" s="160">
        <f>X4</f>
        <v>0</v>
      </c>
      <c r="X6" s="420"/>
      <c r="Y6" s="421"/>
      <c r="Z6" s="422"/>
      <c r="AA6" s="89">
        <f>'8členná-2'!$N$18</f>
        <v>0</v>
      </c>
      <c r="AB6" s="90" t="s">
        <v>8</v>
      </c>
      <c r="AC6" s="91">
        <f>'8členná-2'!$P$18</f>
        <v>0</v>
      </c>
      <c r="AD6" s="89">
        <f>'8členná-2'!$P$22</f>
        <v>0</v>
      </c>
      <c r="AE6" s="90" t="s">
        <v>8</v>
      </c>
      <c r="AF6" s="91">
        <f>'8členná-2'!$N$22</f>
        <v>0</v>
      </c>
      <c r="AG6" s="89">
        <f>'8členná-2'!$N$25</f>
        <v>0</v>
      </c>
      <c r="AH6" s="90" t="s">
        <v>8</v>
      </c>
      <c r="AI6" s="91">
        <f>'8členná-2'!$P$25</f>
        <v>0</v>
      </c>
      <c r="AJ6" s="89">
        <f>'8členná-2'!$P$29</f>
        <v>0</v>
      </c>
      <c r="AK6" s="90" t="s">
        <v>8</v>
      </c>
      <c r="AL6" s="91">
        <f>'8členná-2'!$N$29</f>
        <v>0</v>
      </c>
      <c r="AM6" s="89">
        <f>'8členná-2'!$H$18</f>
        <v>0</v>
      </c>
      <c r="AN6" s="90" t="s">
        <v>8</v>
      </c>
      <c r="AO6" s="91">
        <f>'8členná-2'!$J$18</f>
        <v>0</v>
      </c>
      <c r="AP6" s="89">
        <f>'8členná-2'!$H$26</f>
        <v>0</v>
      </c>
      <c r="AQ6" s="90" t="s">
        <v>8</v>
      </c>
      <c r="AR6" s="91">
        <f>'8členná-2'!$J$26</f>
        <v>0</v>
      </c>
      <c r="AS6" s="432"/>
      <c r="AT6" s="439"/>
      <c r="AU6" s="427"/>
      <c r="AV6" s="428"/>
      <c r="AW6" s="428"/>
      <c r="AX6" s="428"/>
      <c r="AY6" s="430"/>
    </row>
    <row r="7" spans="1:51" ht="15.95" customHeight="1" thickTop="1" x14ac:dyDescent="0.25">
      <c r="A7" s="7" t="s">
        <v>5</v>
      </c>
      <c r="B7" s="130"/>
      <c r="C7" s="164"/>
      <c r="D7" s="164"/>
      <c r="E7" s="164"/>
      <c r="F7" s="21"/>
      <c r="G7" s="7">
        <f>$B2</f>
        <v>0</v>
      </c>
      <c r="H7" s="133"/>
      <c r="I7" s="8" t="s">
        <v>8</v>
      </c>
      <c r="J7" s="133"/>
      <c r="K7" s="9">
        <f>$B3</f>
        <v>0</v>
      </c>
      <c r="L7" s="21"/>
      <c r="M7" s="7">
        <f>$B5</f>
        <v>0</v>
      </c>
      <c r="N7" s="133"/>
      <c r="O7" s="8" t="s">
        <v>8</v>
      </c>
      <c r="P7" s="133"/>
      <c r="Q7" s="9">
        <f>$B3</f>
        <v>0</v>
      </c>
      <c r="S7" s="376" t="s">
        <v>2</v>
      </c>
      <c r="T7" s="391">
        <f>'8členná-2'!$B$4</f>
        <v>0</v>
      </c>
      <c r="U7" s="143">
        <f>AC3</f>
        <v>0</v>
      </c>
      <c r="V7" s="144" t="s">
        <v>8</v>
      </c>
      <c r="W7" s="145">
        <f>AA3</f>
        <v>0</v>
      </c>
      <c r="X7" s="143">
        <f>AC5</f>
        <v>0</v>
      </c>
      <c r="Y7" s="144" t="s">
        <v>8</v>
      </c>
      <c r="Z7" s="145">
        <f>AA5</f>
        <v>0</v>
      </c>
      <c r="AA7" s="423"/>
      <c r="AB7" s="424"/>
      <c r="AC7" s="425"/>
      <c r="AD7" s="15">
        <f>'8členná-2'!$N$11</f>
        <v>0</v>
      </c>
      <c r="AE7" s="16" t="s">
        <v>8</v>
      </c>
      <c r="AF7" s="17">
        <f>'8členná-2'!$P$11</f>
        <v>0</v>
      </c>
      <c r="AG7" s="15">
        <f>'8členná-2'!$P$13</f>
        <v>0</v>
      </c>
      <c r="AH7" s="16" t="s">
        <v>8</v>
      </c>
      <c r="AI7" s="17">
        <f>'8členná-2'!$N$13</f>
        <v>0</v>
      </c>
      <c r="AJ7" s="15">
        <f>'8členná-2'!$H$4</f>
        <v>0</v>
      </c>
      <c r="AK7" s="16" t="s">
        <v>8</v>
      </c>
      <c r="AL7" s="17">
        <f>'8členná-2'!$J$4</f>
        <v>0</v>
      </c>
      <c r="AM7" s="15">
        <f>'8členná-2'!$J$6</f>
        <v>0</v>
      </c>
      <c r="AN7" s="16" t="s">
        <v>8</v>
      </c>
      <c r="AO7" s="17">
        <f>'8členná-2'!$H$6</f>
        <v>0</v>
      </c>
      <c r="AP7" s="15">
        <f>'8členná-2'!$N$6</f>
        <v>0</v>
      </c>
      <c r="AQ7" s="16" t="s">
        <v>8</v>
      </c>
      <c r="AR7" s="17">
        <f>'8členná-2'!$P$6</f>
        <v>0</v>
      </c>
      <c r="AS7" s="432">
        <f t="shared" ref="AS7" si="6">SUM(IF(U7&gt;W7,1,0),IF(X7&gt;Z7,1,0),IF(AA7&gt;AC7,1,0),IF(AD7&gt;AF7,1,0),IF(AG7&gt;AI7,1,0),IF(AJ7&gt;AL7,1,0),IF(AM7&gt;AO7,1,0),IF(AP7&gt;AR7,1,0),IF(U8&gt;W8,1,0),IF(X8&gt;Z8,1,0),IF(AA8&gt;AC8,1,0),IF(AD8&gt;AF8,1,0),IF(AG8&gt;AI8,1,0),IF(AJ8&gt;AL8,1,0),IF(AM8&gt;AO8,1,0),IF(AP8&gt;AR8,1,0))</f>
        <v>0</v>
      </c>
      <c r="AT7" s="434" t="e">
        <f t="shared" ref="AT7" si="7">_xlfn.RANK.EQ(AU7,$AU$3:$AU$18)</f>
        <v>#DIV/0!</v>
      </c>
      <c r="AU7" s="426" t="e">
        <f t="shared" ref="AU7" si="8">1000*AS7+AY7</f>
        <v>#DIV/0!</v>
      </c>
      <c r="AV7" s="428">
        <f t="shared" ref="AV7" si="9">X7+X8+AA7+AA8+AD7+AD8+AG7+AG8+AJ7+AJ8+AM7+AM8+U7+U8+AP7+AP8</f>
        <v>0</v>
      </c>
      <c r="AW7" s="428" t="s">
        <v>8</v>
      </c>
      <c r="AX7" s="428">
        <f t="shared" ref="AX7" si="10">Z7+Z8+AC7+AC8+AF7+AF8+AI7+AI8+AL7+AL8+AO7+AO8+W7+W8+AR7+AR8</f>
        <v>0</v>
      </c>
      <c r="AY7" s="430" t="e">
        <f t="shared" ref="AY7" si="11">AV7/AX7</f>
        <v>#DIV/0!</v>
      </c>
    </row>
    <row r="8" spans="1:51" ht="15.95" customHeight="1" thickBot="1" x14ac:dyDescent="0.3">
      <c r="A8" s="7" t="s">
        <v>6</v>
      </c>
      <c r="B8" s="130"/>
      <c r="C8" s="164"/>
      <c r="D8" s="164"/>
      <c r="E8" s="164"/>
      <c r="F8" s="21"/>
      <c r="G8" s="136">
        <f>$B9</f>
        <v>0</v>
      </c>
      <c r="H8" s="133"/>
      <c r="I8" s="170" t="s">
        <v>8</v>
      </c>
      <c r="J8" s="133"/>
      <c r="K8" s="138">
        <f>$B6</f>
        <v>0</v>
      </c>
      <c r="L8" s="21"/>
      <c r="M8" s="136">
        <f>$B2</f>
        <v>0</v>
      </c>
      <c r="N8" s="133"/>
      <c r="O8" s="170" t="s">
        <v>8</v>
      </c>
      <c r="P8" s="133"/>
      <c r="Q8" s="138">
        <f>$B7</f>
        <v>0</v>
      </c>
      <c r="S8" s="376" t="s">
        <v>2</v>
      </c>
      <c r="T8" s="391"/>
      <c r="U8" s="161">
        <f>AC4</f>
        <v>0</v>
      </c>
      <c r="V8" s="162" t="s">
        <v>8</v>
      </c>
      <c r="W8" s="163">
        <f>AA4</f>
        <v>0</v>
      </c>
      <c r="X8" s="161">
        <f>AC6</f>
        <v>0</v>
      </c>
      <c r="Y8" s="162" t="s">
        <v>8</v>
      </c>
      <c r="Z8" s="163">
        <f>AA6</f>
        <v>0</v>
      </c>
      <c r="AA8" s="420"/>
      <c r="AB8" s="421"/>
      <c r="AC8" s="422"/>
      <c r="AD8" s="26">
        <f>'8členná-2'!$N$26</f>
        <v>0</v>
      </c>
      <c r="AE8" s="27" t="s">
        <v>8</v>
      </c>
      <c r="AF8" s="28">
        <f>'8členná-2'!$P$26</f>
        <v>0</v>
      </c>
      <c r="AG8" s="26">
        <f>'8členná-2'!$P$28</f>
        <v>0</v>
      </c>
      <c r="AH8" s="27" t="s">
        <v>8</v>
      </c>
      <c r="AI8" s="28">
        <f>'8členná-2'!$N$28</f>
        <v>0</v>
      </c>
      <c r="AJ8" s="26">
        <f>'8členná-2'!$H$19</f>
        <v>0</v>
      </c>
      <c r="AK8" s="27" t="s">
        <v>8</v>
      </c>
      <c r="AL8" s="28">
        <f>'8členná-2'!$J$19</f>
        <v>0</v>
      </c>
      <c r="AM8" s="26">
        <f>'8členná-2'!$J$21</f>
        <v>0</v>
      </c>
      <c r="AN8" s="27" t="s">
        <v>8</v>
      </c>
      <c r="AO8" s="28">
        <f>'8členná-2'!$H$21</f>
        <v>0</v>
      </c>
      <c r="AP8" s="26">
        <f>'8členná-2'!$N$21</f>
        <v>0</v>
      </c>
      <c r="AQ8" s="27" t="s">
        <v>8</v>
      </c>
      <c r="AR8" s="28">
        <f>'8členná-2'!$P$21</f>
        <v>0</v>
      </c>
      <c r="AS8" s="432"/>
      <c r="AT8" s="439"/>
      <c r="AU8" s="427"/>
      <c r="AV8" s="428"/>
      <c r="AW8" s="428"/>
      <c r="AX8" s="428"/>
      <c r="AY8" s="430"/>
    </row>
    <row r="9" spans="1:51" ht="15.95" customHeight="1" thickTop="1" thickBot="1" x14ac:dyDescent="0.3">
      <c r="A9" s="37" t="s">
        <v>7</v>
      </c>
      <c r="B9" s="131"/>
      <c r="C9" s="164"/>
      <c r="D9" s="164"/>
      <c r="E9" s="164"/>
      <c r="F9" s="21"/>
      <c r="G9" s="136">
        <f>$B7</f>
        <v>0</v>
      </c>
      <c r="H9" s="133"/>
      <c r="I9" s="170" t="s">
        <v>8</v>
      </c>
      <c r="J9" s="133"/>
      <c r="K9" s="138">
        <f>$B5</f>
        <v>0</v>
      </c>
      <c r="L9" s="21"/>
      <c r="M9" s="136">
        <f>$B9</f>
        <v>0</v>
      </c>
      <c r="N9" s="133"/>
      <c r="O9" s="170" t="s">
        <v>8</v>
      </c>
      <c r="P9" s="133"/>
      <c r="Q9" s="138">
        <f>$B8</f>
        <v>0</v>
      </c>
      <c r="S9" s="376" t="s">
        <v>3</v>
      </c>
      <c r="T9" s="391">
        <f>'8členná-2'!$B$5</f>
        <v>0</v>
      </c>
      <c r="U9" s="155">
        <f>AF3</f>
        <v>0</v>
      </c>
      <c r="V9" s="156" t="s">
        <v>8</v>
      </c>
      <c r="W9" s="157">
        <f>AD3</f>
        <v>0</v>
      </c>
      <c r="X9" s="155">
        <f>AF5</f>
        <v>0</v>
      </c>
      <c r="Y9" s="156" t="s">
        <v>8</v>
      </c>
      <c r="Z9" s="157">
        <f>AD5</f>
        <v>0</v>
      </c>
      <c r="AA9" s="155">
        <f>AF7</f>
        <v>0</v>
      </c>
      <c r="AB9" s="156" t="s">
        <v>8</v>
      </c>
      <c r="AC9" s="157">
        <f>AD7</f>
        <v>0</v>
      </c>
      <c r="AD9" s="423"/>
      <c r="AE9" s="424"/>
      <c r="AF9" s="425"/>
      <c r="AG9" s="83">
        <f>'8členná-2'!$H$5</f>
        <v>0</v>
      </c>
      <c r="AH9" s="84" t="s">
        <v>8</v>
      </c>
      <c r="AI9" s="85">
        <f>'8členná-2'!$J$5</f>
        <v>0</v>
      </c>
      <c r="AJ9" s="83">
        <f>'8členná-2'!$J$9</f>
        <v>0</v>
      </c>
      <c r="AK9" s="84" t="s">
        <v>8</v>
      </c>
      <c r="AL9" s="85">
        <f>'8členná-2'!$H$9</f>
        <v>0</v>
      </c>
      <c r="AM9" s="83">
        <f>'8členná-2'!$H$12</f>
        <v>0</v>
      </c>
      <c r="AN9" s="84" t="s">
        <v>8</v>
      </c>
      <c r="AO9" s="85">
        <f>'8členná-2'!$J$12</f>
        <v>0</v>
      </c>
      <c r="AP9" s="83">
        <f>'8členná-2'!$N$12</f>
        <v>0</v>
      </c>
      <c r="AQ9" s="84" t="s">
        <v>8</v>
      </c>
      <c r="AR9" s="85">
        <f>'8členná-2'!$P$12</f>
        <v>0</v>
      </c>
      <c r="AS9" s="432">
        <f t="shared" ref="AS9" si="12">SUM(IF(U9&gt;W9,1,0),IF(X9&gt;Z9,1,0),IF(AA9&gt;AC9,1,0),IF(AD9&gt;AF9,1,0),IF(AG9&gt;AI9,1,0),IF(AJ9&gt;AL9,1,0),IF(AM9&gt;AO9,1,0),IF(AP9&gt;AR9,1,0),IF(U10&gt;W10,1,0),IF(X10&gt;Z10,1,0),IF(AA10&gt;AC10,1,0),IF(AD10&gt;AF10,1,0),IF(AG10&gt;AI10,1,0),IF(AJ10&gt;AL10,1,0),IF(AM10&gt;AO10,1,0),IF(AP10&gt;AR10,1,0))</f>
        <v>0</v>
      </c>
      <c r="AT9" s="434" t="e">
        <f t="shared" ref="AT9" si="13">_xlfn.RANK.EQ(AU9,$AU$3:$AU$18)</f>
        <v>#DIV/0!</v>
      </c>
      <c r="AU9" s="426" t="e">
        <f t="shared" ref="AU9" si="14">1000*AS9+AY9</f>
        <v>#DIV/0!</v>
      </c>
      <c r="AV9" s="428">
        <f t="shared" ref="AV9" si="15">X9+X10+AA9+AA10+AD9+AD10+AG9+AG10+AJ9+AJ10+AM9+AM10+U9+U10+AP9+AP10</f>
        <v>0</v>
      </c>
      <c r="AW9" s="428" t="s">
        <v>8</v>
      </c>
      <c r="AX9" s="428">
        <f t="shared" ref="AX9" si="16">Z9+Z10+AC9+AC10+AF9+AF10+AI9+AI10+AL9+AL10+AO9+AO10+W9+W10+AR9+AR10</f>
        <v>0</v>
      </c>
      <c r="AY9" s="430" t="e">
        <f t="shared" ref="AY9" si="17">AV9/AX9</f>
        <v>#DIV/0!</v>
      </c>
    </row>
    <row r="10" spans="1:51" ht="15.95" customHeight="1" thickBot="1" x14ac:dyDescent="0.3">
      <c r="A10" s="21"/>
      <c r="B10" s="21"/>
      <c r="C10" s="21"/>
      <c r="D10" s="21"/>
      <c r="E10" s="21"/>
      <c r="F10" s="21"/>
      <c r="G10" s="136">
        <f>$B4</f>
        <v>0</v>
      </c>
      <c r="H10" s="133"/>
      <c r="I10" s="170" t="s">
        <v>8</v>
      </c>
      <c r="J10" s="133"/>
      <c r="K10" s="138">
        <f>$B2</f>
        <v>0</v>
      </c>
      <c r="L10" s="21"/>
      <c r="M10" s="136">
        <f t="shared" ref="M10:M15" si="18">$B3</f>
        <v>0</v>
      </c>
      <c r="N10" s="133"/>
      <c r="O10" s="170" t="s">
        <v>8</v>
      </c>
      <c r="P10" s="133"/>
      <c r="Q10" s="138">
        <f>$B6</f>
        <v>0</v>
      </c>
      <c r="S10" s="376" t="s">
        <v>3</v>
      </c>
      <c r="T10" s="391"/>
      <c r="U10" s="158">
        <f>AF4</f>
        <v>0</v>
      </c>
      <c r="V10" s="159" t="s">
        <v>8</v>
      </c>
      <c r="W10" s="160">
        <f>AD4</f>
        <v>0</v>
      </c>
      <c r="X10" s="158">
        <f>AF6</f>
        <v>0</v>
      </c>
      <c r="Y10" s="159" t="s">
        <v>8</v>
      </c>
      <c r="Z10" s="160">
        <f>AD6</f>
        <v>0</v>
      </c>
      <c r="AA10" s="158">
        <f>AF8</f>
        <v>0</v>
      </c>
      <c r="AB10" s="159" t="s">
        <v>8</v>
      </c>
      <c r="AC10" s="160">
        <f>AD8</f>
        <v>0</v>
      </c>
      <c r="AD10" s="420"/>
      <c r="AE10" s="421"/>
      <c r="AF10" s="422"/>
      <c r="AG10" s="89">
        <f>'8členná-2'!$H$20</f>
        <v>0</v>
      </c>
      <c r="AH10" s="90" t="s">
        <v>8</v>
      </c>
      <c r="AI10" s="91">
        <f>'8členná-2'!$J$20</f>
        <v>0</v>
      </c>
      <c r="AJ10" s="89">
        <f>'8členná-2'!$J$24</f>
        <v>0</v>
      </c>
      <c r="AK10" s="90" t="s">
        <v>8</v>
      </c>
      <c r="AL10" s="91">
        <f>'8členná-2'!$H$24</f>
        <v>0</v>
      </c>
      <c r="AM10" s="89">
        <f>'8členná-2'!$H$27</f>
        <v>0</v>
      </c>
      <c r="AN10" s="90" t="s">
        <v>8</v>
      </c>
      <c r="AO10" s="91">
        <f>'8členná-2'!$J$27</f>
        <v>0</v>
      </c>
      <c r="AP10" s="89">
        <f>'8členná-2'!$N$27</f>
        <v>0</v>
      </c>
      <c r="AQ10" s="90" t="s">
        <v>8</v>
      </c>
      <c r="AR10" s="91">
        <f>'8členná-2'!$P$27</f>
        <v>0</v>
      </c>
      <c r="AS10" s="432"/>
      <c r="AT10" s="439"/>
      <c r="AU10" s="427"/>
      <c r="AV10" s="428"/>
      <c r="AW10" s="428"/>
      <c r="AX10" s="428"/>
      <c r="AY10" s="430"/>
    </row>
    <row r="11" spans="1:51" ht="15.95" customHeight="1" thickTop="1" x14ac:dyDescent="0.25">
      <c r="A11" s="21"/>
      <c r="B11" s="21"/>
      <c r="C11" s="21"/>
      <c r="D11" s="21"/>
      <c r="E11" s="21"/>
      <c r="F11" s="21"/>
      <c r="G11" s="7">
        <f>$B3</f>
        <v>0</v>
      </c>
      <c r="H11" s="133"/>
      <c r="I11" s="8" t="s">
        <v>8</v>
      </c>
      <c r="J11" s="133"/>
      <c r="K11" s="9">
        <f>$B9</f>
        <v>0</v>
      </c>
      <c r="L11" s="21"/>
      <c r="M11" s="7">
        <f t="shared" si="18"/>
        <v>0</v>
      </c>
      <c r="N11" s="133"/>
      <c r="O11" s="8" t="s">
        <v>8</v>
      </c>
      <c r="P11" s="133"/>
      <c r="Q11" s="9">
        <f>$B5</f>
        <v>0</v>
      </c>
      <c r="S11" s="376" t="s">
        <v>4</v>
      </c>
      <c r="T11" s="391">
        <f>'8členná-2'!$B$6</f>
        <v>0</v>
      </c>
      <c r="U11" s="143">
        <f>AI3</f>
        <v>0</v>
      </c>
      <c r="V11" s="144" t="s">
        <v>8</v>
      </c>
      <c r="W11" s="145">
        <f>AG3</f>
        <v>0</v>
      </c>
      <c r="X11" s="143">
        <f>AI5</f>
        <v>0</v>
      </c>
      <c r="Y11" s="144" t="s">
        <v>8</v>
      </c>
      <c r="Z11" s="145">
        <f>AG5</f>
        <v>0</v>
      </c>
      <c r="AA11" s="143">
        <f>AI7</f>
        <v>0</v>
      </c>
      <c r="AB11" s="144" t="s">
        <v>8</v>
      </c>
      <c r="AC11" s="145">
        <f>AG7</f>
        <v>0</v>
      </c>
      <c r="AD11" s="143">
        <f>AI9</f>
        <v>0</v>
      </c>
      <c r="AE11" s="144" t="s">
        <v>8</v>
      </c>
      <c r="AF11" s="145">
        <f>AG9</f>
        <v>0</v>
      </c>
      <c r="AG11" s="423"/>
      <c r="AH11" s="424"/>
      <c r="AI11" s="425"/>
      <c r="AJ11" s="15">
        <f>'8členná-2'!$H$13</f>
        <v>0</v>
      </c>
      <c r="AK11" s="16" t="s">
        <v>8</v>
      </c>
      <c r="AL11" s="17">
        <f>'8členná-2'!$J$13</f>
        <v>0</v>
      </c>
      <c r="AM11" s="15">
        <f>'8členná-2'!$J$15</f>
        <v>0</v>
      </c>
      <c r="AN11" s="16" t="s">
        <v>8</v>
      </c>
      <c r="AO11" s="17">
        <f>'8členná-2'!$H$15</f>
        <v>0</v>
      </c>
      <c r="AP11" s="15">
        <f>'8členná-2'!$J$8</f>
        <v>0</v>
      </c>
      <c r="AQ11" s="16" t="s">
        <v>8</v>
      </c>
      <c r="AR11" s="17">
        <f>'8členná-2'!$H$8</f>
        <v>0</v>
      </c>
      <c r="AS11" s="432">
        <f t="shared" ref="AS11" si="19">SUM(IF(U11&gt;W11,1,0),IF(X11&gt;Z11,1,0),IF(AA11&gt;AC11,1,0),IF(AD11&gt;AF11,1,0),IF(AG11&gt;AI11,1,0),IF(AJ11&gt;AL11,1,0),IF(AM11&gt;AO11,1,0),IF(AP11&gt;AR11,1,0),IF(U12&gt;W12,1,0),IF(X12&gt;Z12,1,0),IF(AA12&gt;AC12,1,0),IF(AD12&gt;AF12,1,0),IF(AG12&gt;AI12,1,0),IF(AJ12&gt;AL12,1,0),IF(AM12&gt;AO12,1,0),IF(AP12&gt;AR12,1,0))</f>
        <v>0</v>
      </c>
      <c r="AT11" s="434" t="e">
        <f t="shared" ref="AT11" si="20">_xlfn.RANK.EQ(AU11,$AU$3:$AU$18)</f>
        <v>#DIV/0!</v>
      </c>
      <c r="AU11" s="426" t="e">
        <f t="shared" ref="AU11" si="21">1000*AS11+AY11</f>
        <v>#DIV/0!</v>
      </c>
      <c r="AV11" s="428">
        <f t="shared" ref="AV11" si="22">X11+X12+AA11+AA12+AD11+AD12+AG11+AG12+AJ11+AJ12+AM11+AM12+U11+U12+AP11+AP12</f>
        <v>0</v>
      </c>
      <c r="AW11" s="428" t="s">
        <v>8</v>
      </c>
      <c r="AX11" s="428">
        <f t="shared" ref="AX11" si="23">Z11+Z12+AC11+AC12+AF11+AF12+AI11+AI12+AL11+AL12+AO11+AO12+W11+W12+AR11+AR12</f>
        <v>0</v>
      </c>
      <c r="AY11" s="430" t="e">
        <f t="shared" ref="AY11" si="24">AV11/AX11</f>
        <v>#DIV/0!</v>
      </c>
    </row>
    <row r="12" spans="1:51" ht="15.95" customHeight="1" thickBot="1" x14ac:dyDescent="0.3">
      <c r="A12" s="21"/>
      <c r="B12" s="21"/>
      <c r="C12" s="21"/>
      <c r="D12" s="21"/>
      <c r="E12" s="21"/>
      <c r="F12" s="21"/>
      <c r="G12" s="7">
        <f>$B5</f>
        <v>0</v>
      </c>
      <c r="H12" s="133"/>
      <c r="I12" s="8" t="s">
        <v>8</v>
      </c>
      <c r="J12" s="133"/>
      <c r="K12" s="9">
        <f>$B8</f>
        <v>0</v>
      </c>
      <c r="L12" s="21"/>
      <c r="M12" s="7">
        <f t="shared" si="18"/>
        <v>0</v>
      </c>
      <c r="N12" s="133"/>
      <c r="O12" s="8" t="s">
        <v>8</v>
      </c>
      <c r="P12" s="133"/>
      <c r="Q12" s="9">
        <f>$B9</f>
        <v>0</v>
      </c>
      <c r="S12" s="376" t="s">
        <v>4</v>
      </c>
      <c r="T12" s="391"/>
      <c r="U12" s="161">
        <f>AI4</f>
        <v>0</v>
      </c>
      <c r="V12" s="162" t="s">
        <v>8</v>
      </c>
      <c r="W12" s="163">
        <f>AG4</f>
        <v>0</v>
      </c>
      <c r="X12" s="161">
        <f>AI6</f>
        <v>0</v>
      </c>
      <c r="Y12" s="162" t="s">
        <v>8</v>
      </c>
      <c r="Z12" s="163">
        <f>AG6</f>
        <v>0</v>
      </c>
      <c r="AA12" s="161">
        <f>AI8</f>
        <v>0</v>
      </c>
      <c r="AB12" s="162" t="s">
        <v>8</v>
      </c>
      <c r="AC12" s="163">
        <f>AG8</f>
        <v>0</v>
      </c>
      <c r="AD12" s="161">
        <f>AI10</f>
        <v>0</v>
      </c>
      <c r="AE12" s="162" t="s">
        <v>8</v>
      </c>
      <c r="AF12" s="163">
        <f>AG10</f>
        <v>0</v>
      </c>
      <c r="AG12" s="420"/>
      <c r="AH12" s="421"/>
      <c r="AI12" s="422"/>
      <c r="AJ12" s="26">
        <f>'8členná-2'!$H$28</f>
        <v>0</v>
      </c>
      <c r="AK12" s="27" t="s">
        <v>8</v>
      </c>
      <c r="AL12" s="28">
        <f>'8členná-2'!$J$28</f>
        <v>0</v>
      </c>
      <c r="AM12" s="26">
        <f>'8členná-2'!$J$30</f>
        <v>0</v>
      </c>
      <c r="AN12" s="27" t="s">
        <v>8</v>
      </c>
      <c r="AO12" s="28">
        <f>'8členná-2'!$H$30</f>
        <v>0</v>
      </c>
      <c r="AP12" s="26">
        <f>'8členná-2'!$J$23</f>
        <v>0</v>
      </c>
      <c r="AQ12" s="27" t="s">
        <v>8</v>
      </c>
      <c r="AR12" s="28">
        <f>'8členná-2'!$H$23</f>
        <v>0</v>
      </c>
      <c r="AS12" s="432"/>
      <c r="AT12" s="439"/>
      <c r="AU12" s="427"/>
      <c r="AV12" s="428"/>
      <c r="AW12" s="428"/>
      <c r="AX12" s="428"/>
      <c r="AY12" s="430"/>
    </row>
    <row r="13" spans="1:51" ht="15.95" customHeight="1" thickTop="1" x14ac:dyDescent="0.25">
      <c r="A13" s="21"/>
      <c r="B13" s="21"/>
      <c r="C13" s="21"/>
      <c r="D13" s="21"/>
      <c r="E13" s="21"/>
      <c r="F13" s="21"/>
      <c r="G13" s="7">
        <f>$B6</f>
        <v>0</v>
      </c>
      <c r="H13" s="133"/>
      <c r="I13" s="8" t="s">
        <v>8</v>
      </c>
      <c r="J13" s="133"/>
      <c r="K13" s="9">
        <f>$B7</f>
        <v>0</v>
      </c>
      <c r="L13" s="21"/>
      <c r="M13" s="7">
        <f t="shared" si="18"/>
        <v>0</v>
      </c>
      <c r="N13" s="133"/>
      <c r="O13" s="8" t="s">
        <v>8</v>
      </c>
      <c r="P13" s="133"/>
      <c r="Q13" s="9">
        <f>$B4</f>
        <v>0</v>
      </c>
      <c r="S13" s="376" t="s">
        <v>5</v>
      </c>
      <c r="T13" s="391">
        <f>'8členná-2'!$B$7</f>
        <v>0</v>
      </c>
      <c r="U13" s="155">
        <f>AL3</f>
        <v>0</v>
      </c>
      <c r="V13" s="156" t="s">
        <v>8</v>
      </c>
      <c r="W13" s="157">
        <f>AJ3</f>
        <v>0</v>
      </c>
      <c r="X13" s="155">
        <f>AL5</f>
        <v>0</v>
      </c>
      <c r="Y13" s="156" t="s">
        <v>8</v>
      </c>
      <c r="Z13" s="157">
        <f>AJ5</f>
        <v>0</v>
      </c>
      <c r="AA13" s="155">
        <f>AL7</f>
        <v>0</v>
      </c>
      <c r="AB13" s="156" t="s">
        <v>8</v>
      </c>
      <c r="AC13" s="157">
        <f>AJ7</f>
        <v>0</v>
      </c>
      <c r="AD13" s="155">
        <f>AL9</f>
        <v>0</v>
      </c>
      <c r="AE13" s="156" t="s">
        <v>8</v>
      </c>
      <c r="AF13" s="157">
        <f>AJ9</f>
        <v>0</v>
      </c>
      <c r="AG13" s="155">
        <f>AL11</f>
        <v>0</v>
      </c>
      <c r="AH13" s="156" t="s">
        <v>8</v>
      </c>
      <c r="AI13" s="157">
        <f>AJ11</f>
        <v>0</v>
      </c>
      <c r="AJ13" s="423"/>
      <c r="AK13" s="424"/>
      <c r="AL13" s="425"/>
      <c r="AM13" s="83">
        <f>'8členná-2'!$N$5</f>
        <v>0</v>
      </c>
      <c r="AN13" s="84" t="s">
        <v>8</v>
      </c>
      <c r="AO13" s="85">
        <f>'8členná-2'!$P$5</f>
        <v>0</v>
      </c>
      <c r="AP13" s="83">
        <f>'8členná-2'!$J$14</f>
        <v>0</v>
      </c>
      <c r="AQ13" s="84" t="s">
        <v>8</v>
      </c>
      <c r="AR13" s="85">
        <f>'8členná-2'!$H$14</f>
        <v>0</v>
      </c>
      <c r="AS13" s="432">
        <f t="shared" ref="AS13" si="25">SUM(IF(U13&gt;W13,1,0),IF(X13&gt;Z13,1,0),IF(AA13&gt;AC13,1,0),IF(AD13&gt;AF13,1,0),IF(AG13&gt;AI13,1,0),IF(AJ13&gt;AL13,1,0),IF(AM13&gt;AO13,1,0),IF(AP13&gt;AR13,1,0),IF(U14&gt;W14,1,0),IF(X14&gt;Z14,1,0),IF(AA14&gt;AC14,1,0),IF(AD14&gt;AF14,1,0),IF(AG14&gt;AI14,1,0),IF(AJ14&gt;AL14,1,0),IF(AM14&gt;AO14,1,0),IF(AP14&gt;AR14,1,0))</f>
        <v>0</v>
      </c>
      <c r="AT13" s="434" t="e">
        <f t="shared" ref="AT13" si="26">_xlfn.RANK.EQ(AU13,$AU$3:$AU$18)</f>
        <v>#DIV/0!</v>
      </c>
      <c r="AU13" s="426" t="e">
        <f t="shared" ref="AU13" si="27">1000*AS13+AY13</f>
        <v>#DIV/0!</v>
      </c>
      <c r="AV13" s="428">
        <f t="shared" ref="AV13" si="28">X13+X14+AA13+AA14+AD13+AD14+AG13+AG14+AJ13+AJ14+AM13+AM14+U13+U14+AP13+AP14</f>
        <v>0</v>
      </c>
      <c r="AW13" s="428" t="s">
        <v>8</v>
      </c>
      <c r="AX13" s="428">
        <f t="shared" ref="AX13" si="29">Z13+Z14+AC13+AC14+AF13+AF14+AI13+AI14+AL13+AL14+AO13+AO14+W13+W14+AR13+AR14</f>
        <v>0</v>
      </c>
      <c r="AY13" s="430" t="e">
        <f t="shared" ref="AY13" si="30">AV13/AX13</f>
        <v>#DIV/0!</v>
      </c>
    </row>
    <row r="14" spans="1:51" ht="15.95" customHeight="1" thickBot="1" x14ac:dyDescent="0.3">
      <c r="A14" s="21"/>
      <c r="B14" s="21"/>
      <c r="C14" s="21"/>
      <c r="D14" s="21"/>
      <c r="E14" s="21"/>
      <c r="F14" s="21"/>
      <c r="G14" s="136">
        <f>$B9</f>
        <v>0</v>
      </c>
      <c r="H14" s="133"/>
      <c r="I14" s="170" t="s">
        <v>8</v>
      </c>
      <c r="J14" s="133"/>
      <c r="K14" s="138">
        <f>$B7</f>
        <v>0</v>
      </c>
      <c r="L14" s="21"/>
      <c r="M14" s="136">
        <f t="shared" si="18"/>
        <v>0</v>
      </c>
      <c r="N14" s="133"/>
      <c r="O14" s="170" t="s">
        <v>8</v>
      </c>
      <c r="P14" s="133"/>
      <c r="Q14" s="138">
        <f>$B3</f>
        <v>0</v>
      </c>
      <c r="S14" s="376" t="s">
        <v>5</v>
      </c>
      <c r="T14" s="391"/>
      <c r="U14" s="158">
        <f>AL4</f>
        <v>0</v>
      </c>
      <c r="V14" s="159" t="s">
        <v>8</v>
      </c>
      <c r="W14" s="160">
        <f>AJ4</f>
        <v>0</v>
      </c>
      <c r="X14" s="158">
        <f>AL6</f>
        <v>0</v>
      </c>
      <c r="Y14" s="159" t="s">
        <v>8</v>
      </c>
      <c r="Z14" s="160">
        <f>AJ6</f>
        <v>0</v>
      </c>
      <c r="AA14" s="158">
        <f>AL8</f>
        <v>0</v>
      </c>
      <c r="AB14" s="159" t="s">
        <v>8</v>
      </c>
      <c r="AC14" s="160">
        <f>AJ8</f>
        <v>0</v>
      </c>
      <c r="AD14" s="158">
        <f>AL10</f>
        <v>0</v>
      </c>
      <c r="AE14" s="159" t="s">
        <v>8</v>
      </c>
      <c r="AF14" s="160">
        <f>AJ10</f>
        <v>0</v>
      </c>
      <c r="AG14" s="158">
        <f>AL12</f>
        <v>0</v>
      </c>
      <c r="AH14" s="159" t="s">
        <v>8</v>
      </c>
      <c r="AI14" s="160">
        <f>AJ12</f>
        <v>0</v>
      </c>
      <c r="AJ14" s="420"/>
      <c r="AK14" s="421"/>
      <c r="AL14" s="422"/>
      <c r="AM14" s="89">
        <f>'8členná-2'!$N$20</f>
        <v>0</v>
      </c>
      <c r="AN14" s="90" t="s">
        <v>8</v>
      </c>
      <c r="AO14" s="91">
        <f>'8členná-2'!$P$20</f>
        <v>0</v>
      </c>
      <c r="AP14" s="89">
        <f>'8členná-2'!$J$29</f>
        <v>0</v>
      </c>
      <c r="AQ14" s="90" t="s">
        <v>8</v>
      </c>
      <c r="AR14" s="91">
        <f>'8členná-2'!$H$29</f>
        <v>0</v>
      </c>
      <c r="AS14" s="432"/>
      <c r="AT14" s="439"/>
      <c r="AU14" s="427"/>
      <c r="AV14" s="428"/>
      <c r="AW14" s="428"/>
      <c r="AX14" s="428"/>
      <c r="AY14" s="430"/>
    </row>
    <row r="15" spans="1:51" ht="15.95" customHeight="1" thickTop="1" thickBot="1" x14ac:dyDescent="0.3">
      <c r="A15" s="21"/>
      <c r="B15" s="21"/>
      <c r="C15" s="21"/>
      <c r="D15" s="21"/>
      <c r="E15" s="21"/>
      <c r="F15" s="21"/>
      <c r="G15" s="139">
        <f>$B8</f>
        <v>0</v>
      </c>
      <c r="H15" s="134"/>
      <c r="I15" s="173" t="s">
        <v>8</v>
      </c>
      <c r="J15" s="134"/>
      <c r="K15" s="140">
        <f>$B6</f>
        <v>0</v>
      </c>
      <c r="L15" s="21"/>
      <c r="M15" s="139">
        <f t="shared" si="18"/>
        <v>0</v>
      </c>
      <c r="N15" s="134"/>
      <c r="O15" s="173" t="s">
        <v>8</v>
      </c>
      <c r="P15" s="134"/>
      <c r="Q15" s="140">
        <f>$B2</f>
        <v>0</v>
      </c>
      <c r="S15" s="376" t="s">
        <v>6</v>
      </c>
      <c r="T15" s="391">
        <f>'8členná-2'!$B$8</f>
        <v>0</v>
      </c>
      <c r="U15" s="155">
        <f>AO3</f>
        <v>0</v>
      </c>
      <c r="V15" s="156" t="s">
        <v>8</v>
      </c>
      <c r="W15" s="157">
        <f>AM3</f>
        <v>0</v>
      </c>
      <c r="X15" s="155">
        <f>AO5</f>
        <v>0</v>
      </c>
      <c r="Y15" s="156" t="s">
        <v>8</v>
      </c>
      <c r="Z15" s="157">
        <f>AM5</f>
        <v>0</v>
      </c>
      <c r="AA15" s="155">
        <f>AO7</f>
        <v>0</v>
      </c>
      <c r="AB15" s="156" t="s">
        <v>8</v>
      </c>
      <c r="AC15" s="157">
        <f>AM7</f>
        <v>0</v>
      </c>
      <c r="AD15" s="155">
        <f>AO9</f>
        <v>0</v>
      </c>
      <c r="AE15" s="156" t="s">
        <v>8</v>
      </c>
      <c r="AF15" s="157">
        <f>AM9</f>
        <v>0</v>
      </c>
      <c r="AG15" s="155">
        <f>AO11</f>
        <v>0</v>
      </c>
      <c r="AH15" s="156" t="s">
        <v>8</v>
      </c>
      <c r="AI15" s="157">
        <f>AM11</f>
        <v>0</v>
      </c>
      <c r="AJ15" s="155">
        <f>AO13</f>
        <v>0</v>
      </c>
      <c r="AK15" s="156" t="s">
        <v>8</v>
      </c>
      <c r="AL15" s="157">
        <f>AM13</f>
        <v>0</v>
      </c>
      <c r="AM15" s="423"/>
      <c r="AN15" s="424"/>
      <c r="AO15" s="425"/>
      <c r="AP15" s="83">
        <f>'8členná-2'!$P$9</f>
        <v>0</v>
      </c>
      <c r="AQ15" s="84" t="s">
        <v>8</v>
      </c>
      <c r="AR15" s="85">
        <f>'8členná-2'!$N$9</f>
        <v>0</v>
      </c>
      <c r="AS15" s="432">
        <f t="shared" ref="AS15" si="31">SUM(IF(U15&gt;W15,1,0),IF(X15&gt;Z15,1,0),IF(AA15&gt;AC15,1,0),IF(AD15&gt;AF15,1,0),IF(AG15&gt;AI15,1,0),IF(AJ15&gt;AL15,1,0),IF(AM15&gt;AO15,1,0),IF(AP15&gt;AR15,1,0),IF(U16&gt;W16,1,0),IF(X16&gt;Z16,1,0),IF(AA16&gt;AC16,1,0),IF(AD16&gt;AF16,1,0),IF(AG16&gt;AI16,1,0),IF(AJ16&gt;AL16,1,0),IF(AM16&gt;AO16,1,0),IF(AP16&gt;AR16,1,0))</f>
        <v>0</v>
      </c>
      <c r="AT15" s="434" t="e">
        <f t="shared" ref="AT15" si="32">_xlfn.RANK.EQ(AU15,$AU$3:$AU$18)</f>
        <v>#DIV/0!</v>
      </c>
      <c r="AU15" s="426" t="e">
        <f t="shared" ref="AU15" si="33">1000*AS15+AY15</f>
        <v>#DIV/0!</v>
      </c>
      <c r="AV15" s="428">
        <f t="shared" ref="AV15" si="34">X15+X16+AA15+AA16+AD15+AD16+AG15+AG16+AJ15+AJ16+AM15+AM16+U15+U16+AP15+AP16</f>
        <v>0</v>
      </c>
      <c r="AW15" s="428" t="s">
        <v>8</v>
      </c>
      <c r="AX15" s="428">
        <f t="shared" ref="AX15" si="35">Z15+Z16+AC15+AC16+AF15+AF16+AI15+AI16+AL15+AL16+AO15+AO16+W15+W16+AR15+AR16</f>
        <v>0</v>
      </c>
      <c r="AY15" s="430" t="e">
        <f t="shared" ref="AY15" si="36">AV15/AX15</f>
        <v>#DIV/0!</v>
      </c>
    </row>
    <row r="16" spans="1:51" ht="15.95" customHeight="1" thickBot="1" x14ac:dyDescent="0.3">
      <c r="A16" s="459" t="s">
        <v>12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1"/>
      <c r="N16" s="461"/>
      <c r="O16" s="461"/>
      <c r="P16" s="461"/>
      <c r="Q16" s="462"/>
      <c r="S16" s="376"/>
      <c r="T16" s="391"/>
      <c r="U16" s="158">
        <f>AO4</f>
        <v>0</v>
      </c>
      <c r="V16" s="159" t="s">
        <v>8</v>
      </c>
      <c r="W16" s="160">
        <f>AM4</f>
        <v>0</v>
      </c>
      <c r="X16" s="158">
        <f>AO6</f>
        <v>0</v>
      </c>
      <c r="Y16" s="159" t="s">
        <v>8</v>
      </c>
      <c r="Z16" s="160">
        <f>AM6</f>
        <v>0</v>
      </c>
      <c r="AA16" s="158">
        <f>AO8</f>
        <v>0</v>
      </c>
      <c r="AB16" s="159" t="s">
        <v>8</v>
      </c>
      <c r="AC16" s="160">
        <f>AM8</f>
        <v>0</v>
      </c>
      <c r="AD16" s="158">
        <f>AO10</f>
        <v>0</v>
      </c>
      <c r="AE16" s="159" t="s">
        <v>8</v>
      </c>
      <c r="AF16" s="160">
        <f>AM10</f>
        <v>0</v>
      </c>
      <c r="AG16" s="158">
        <f>AO12</f>
        <v>0</v>
      </c>
      <c r="AH16" s="159" t="s">
        <v>8</v>
      </c>
      <c r="AI16" s="160">
        <f>AM12</f>
        <v>0</v>
      </c>
      <c r="AJ16" s="158">
        <f>AO14</f>
        <v>0</v>
      </c>
      <c r="AK16" s="159" t="s">
        <v>8</v>
      </c>
      <c r="AL16" s="160">
        <f>AM14</f>
        <v>0</v>
      </c>
      <c r="AM16" s="420"/>
      <c r="AN16" s="421"/>
      <c r="AO16" s="422"/>
      <c r="AP16" s="89">
        <f>'8členná-2'!$P$24</f>
        <v>0</v>
      </c>
      <c r="AQ16" s="90" t="s">
        <v>8</v>
      </c>
      <c r="AR16" s="91">
        <f>'8členná-2'!$N$24</f>
        <v>0</v>
      </c>
      <c r="AS16" s="432"/>
      <c r="AT16" s="439"/>
      <c r="AU16" s="427"/>
      <c r="AV16" s="428"/>
      <c r="AW16" s="428"/>
      <c r="AX16" s="428"/>
      <c r="AY16" s="430"/>
    </row>
    <row r="17" spans="1:51" ht="15.95" customHeight="1" thickTop="1" x14ac:dyDescent="0.25">
      <c r="A17" s="10" t="s">
        <v>0</v>
      </c>
      <c r="B17" s="193">
        <f t="shared" ref="B17:B24" si="37">B2</f>
        <v>0</v>
      </c>
      <c r="C17" s="164"/>
      <c r="D17" s="164"/>
      <c r="E17" s="164"/>
      <c r="F17" s="21"/>
      <c r="G17" s="168">
        <f>$B17</f>
        <v>0</v>
      </c>
      <c r="H17" s="132"/>
      <c r="I17" s="171" t="s">
        <v>8</v>
      </c>
      <c r="J17" s="132"/>
      <c r="K17" s="137">
        <f>$B24</f>
        <v>0</v>
      </c>
      <c r="L17" s="21"/>
      <c r="M17" s="135">
        <f>$B17</f>
        <v>0</v>
      </c>
      <c r="N17" s="132"/>
      <c r="O17" s="171" t="s">
        <v>8</v>
      </c>
      <c r="P17" s="132"/>
      <c r="Q17" s="137">
        <f>$B20</f>
        <v>0</v>
      </c>
      <c r="S17" s="376" t="s">
        <v>7</v>
      </c>
      <c r="T17" s="391">
        <f>'8členná-2'!$B$9</f>
        <v>0</v>
      </c>
      <c r="U17" s="143">
        <f>AR3</f>
        <v>0</v>
      </c>
      <c r="V17" s="144" t="s">
        <v>8</v>
      </c>
      <c r="W17" s="145">
        <f>AP3</f>
        <v>0</v>
      </c>
      <c r="X17" s="143">
        <f>AR5</f>
        <v>0</v>
      </c>
      <c r="Y17" s="144" t="s">
        <v>8</v>
      </c>
      <c r="Z17" s="145">
        <f>AP5</f>
        <v>0</v>
      </c>
      <c r="AA17" s="143">
        <f>AR7</f>
        <v>0</v>
      </c>
      <c r="AB17" s="144" t="s">
        <v>8</v>
      </c>
      <c r="AC17" s="145">
        <f>AP7</f>
        <v>0</v>
      </c>
      <c r="AD17" s="143">
        <f>AR9</f>
        <v>0</v>
      </c>
      <c r="AE17" s="144" t="s">
        <v>8</v>
      </c>
      <c r="AF17" s="145">
        <f>AP9</f>
        <v>0</v>
      </c>
      <c r="AG17" s="143">
        <f>AR11</f>
        <v>0</v>
      </c>
      <c r="AH17" s="144" t="s">
        <v>8</v>
      </c>
      <c r="AI17" s="145">
        <f>AP11</f>
        <v>0</v>
      </c>
      <c r="AJ17" s="143">
        <f>AR13</f>
        <v>0</v>
      </c>
      <c r="AK17" s="144" t="s">
        <v>8</v>
      </c>
      <c r="AL17" s="145">
        <f>AP13</f>
        <v>0</v>
      </c>
      <c r="AM17" s="143">
        <f>AR15</f>
        <v>0</v>
      </c>
      <c r="AN17" s="144" t="s">
        <v>8</v>
      </c>
      <c r="AO17" s="145">
        <f>AP15</f>
        <v>0</v>
      </c>
      <c r="AP17" s="423"/>
      <c r="AQ17" s="424"/>
      <c r="AR17" s="425"/>
      <c r="AS17" s="432">
        <f t="shared" ref="AS17" si="38">SUM(IF(U17&gt;W17,1,0),IF(X17&gt;Z17,1,0),IF(AA17&gt;AC17,1,0),IF(AD17&gt;AF17,1,0),IF(AG17&gt;AI17,1,0),IF(AJ17&gt;AL17,1,0),IF(AM17&gt;AO17,1,0),IF(AP17&gt;AR17,1,0),IF(U18&gt;W18,1,0),IF(X18&gt;Z18,1,0),IF(AA18&gt;AC18,1,0),IF(AD18&gt;AF18,1,0),IF(AG18&gt;AI18,1,0),IF(AJ18&gt;AL18,1,0),IF(AM18&gt;AO18,1,0),IF(AP18&gt;AR18,1,0))</f>
        <v>0</v>
      </c>
      <c r="AT17" s="434" t="e">
        <f t="shared" ref="AT17" si="39">_xlfn.RANK.EQ(AU17,$AU$3:$AU$18)</f>
        <v>#DIV/0!</v>
      </c>
      <c r="AU17" s="426" t="e">
        <f t="shared" ref="AU17" si="40">1000*AS17+AY17</f>
        <v>#DIV/0!</v>
      </c>
      <c r="AV17" s="428">
        <f t="shared" ref="AV17" si="41">X17+X18+AA17+AA18+AD17+AD18+AG17+AG18+AJ17+AJ18+AM17+AM18+U17+U18+AP17+AP18</f>
        <v>0</v>
      </c>
      <c r="AW17" s="428" t="s">
        <v>8</v>
      </c>
      <c r="AX17" s="428">
        <f t="shared" ref="AX17" si="42">Z17+Z18+AC17+AC18+AF17+AF18+AI17+AI18+AL17+AL18+AO17+AO18+W17+W18+AR17+AR18</f>
        <v>0</v>
      </c>
      <c r="AY17" s="430" t="e">
        <f t="shared" ref="AY17" si="43">AV17/AX17</f>
        <v>#DIV/0!</v>
      </c>
    </row>
    <row r="18" spans="1:51" ht="15.95" customHeight="1" thickBot="1" x14ac:dyDescent="0.3">
      <c r="A18" s="7" t="s">
        <v>1</v>
      </c>
      <c r="B18" s="130">
        <f t="shared" si="37"/>
        <v>0</v>
      </c>
      <c r="C18" s="164"/>
      <c r="D18" s="164"/>
      <c r="E18" s="164"/>
      <c r="F18" s="21"/>
      <c r="G18" s="169">
        <f>$B18</f>
        <v>0</v>
      </c>
      <c r="H18" s="133"/>
      <c r="I18" s="170" t="s">
        <v>8</v>
      </c>
      <c r="J18" s="133"/>
      <c r="K18" s="138">
        <f>$B23</f>
        <v>0</v>
      </c>
      <c r="L18" s="21"/>
      <c r="M18" s="136">
        <f>B18</f>
        <v>0</v>
      </c>
      <c r="N18" s="133"/>
      <c r="O18" s="170" t="s">
        <v>8</v>
      </c>
      <c r="P18" s="133"/>
      <c r="Q18" s="138">
        <f>$B19</f>
        <v>0</v>
      </c>
      <c r="S18" s="269"/>
      <c r="T18" s="368"/>
      <c r="U18" s="149">
        <f>AR4</f>
        <v>0</v>
      </c>
      <c r="V18" s="150" t="s">
        <v>8</v>
      </c>
      <c r="W18" s="151">
        <f>AP4</f>
        <v>0</v>
      </c>
      <c r="X18" s="149">
        <f>AR6</f>
        <v>0</v>
      </c>
      <c r="Y18" s="150" t="s">
        <v>8</v>
      </c>
      <c r="Z18" s="151">
        <f>AP6</f>
        <v>0</v>
      </c>
      <c r="AA18" s="149">
        <f>AR8</f>
        <v>0</v>
      </c>
      <c r="AB18" s="150" t="s">
        <v>8</v>
      </c>
      <c r="AC18" s="151">
        <f>AP8</f>
        <v>0</v>
      </c>
      <c r="AD18" s="149">
        <f>AR10</f>
        <v>0</v>
      </c>
      <c r="AE18" s="150" t="s">
        <v>8</v>
      </c>
      <c r="AF18" s="151">
        <f>AP10</f>
        <v>0</v>
      </c>
      <c r="AG18" s="149">
        <f>AR12</f>
        <v>0</v>
      </c>
      <c r="AH18" s="150" t="s">
        <v>8</v>
      </c>
      <c r="AI18" s="151">
        <f>AP12</f>
        <v>0</v>
      </c>
      <c r="AJ18" s="149">
        <f>AR14</f>
        <v>0</v>
      </c>
      <c r="AK18" s="150" t="s">
        <v>8</v>
      </c>
      <c r="AL18" s="151">
        <f>AP14</f>
        <v>0</v>
      </c>
      <c r="AM18" s="149">
        <f>AR16</f>
        <v>0</v>
      </c>
      <c r="AN18" s="150" t="s">
        <v>8</v>
      </c>
      <c r="AO18" s="151">
        <f>AP16</f>
        <v>0</v>
      </c>
      <c r="AP18" s="436"/>
      <c r="AQ18" s="437"/>
      <c r="AR18" s="438"/>
      <c r="AS18" s="433"/>
      <c r="AT18" s="435"/>
      <c r="AU18" s="427"/>
      <c r="AV18" s="429"/>
      <c r="AW18" s="429"/>
      <c r="AX18" s="429"/>
      <c r="AY18" s="431"/>
    </row>
    <row r="19" spans="1:51" ht="15.95" customHeight="1" x14ac:dyDescent="0.2">
      <c r="A19" s="7" t="s">
        <v>2</v>
      </c>
      <c r="B19" s="130">
        <f t="shared" si="37"/>
        <v>0</v>
      </c>
      <c r="C19" s="164"/>
      <c r="D19" s="164"/>
      <c r="E19" s="164"/>
      <c r="F19" s="21"/>
      <c r="G19" s="169">
        <f>$B19</f>
        <v>0</v>
      </c>
      <c r="H19" s="133"/>
      <c r="I19" s="170" t="s">
        <v>8</v>
      </c>
      <c r="J19" s="133"/>
      <c r="K19" s="138">
        <f>$B22</f>
        <v>0</v>
      </c>
      <c r="L19" s="21"/>
      <c r="M19" s="136">
        <f>$B21</f>
        <v>0</v>
      </c>
      <c r="N19" s="133"/>
      <c r="O19" s="170" t="s">
        <v>8</v>
      </c>
      <c r="P19" s="133"/>
      <c r="Q19" s="138">
        <f>$B17</f>
        <v>0</v>
      </c>
    </row>
    <row r="20" spans="1:51" ht="15.95" customHeight="1" x14ac:dyDescent="0.2">
      <c r="A20" s="7" t="s">
        <v>3</v>
      </c>
      <c r="B20" s="130">
        <f t="shared" si="37"/>
        <v>0</v>
      </c>
      <c r="C20" s="164"/>
      <c r="D20" s="164"/>
      <c r="E20" s="164"/>
      <c r="F20" s="21"/>
      <c r="G20" s="73">
        <f>$B20</f>
        <v>0</v>
      </c>
      <c r="H20" s="133"/>
      <c r="I20" s="8" t="s">
        <v>8</v>
      </c>
      <c r="J20" s="133"/>
      <c r="K20" s="9">
        <f>$B21</f>
        <v>0</v>
      </c>
      <c r="L20" s="21"/>
      <c r="M20" s="7">
        <f>$B22</f>
        <v>0</v>
      </c>
      <c r="N20" s="133"/>
      <c r="O20" s="8" t="s">
        <v>8</v>
      </c>
      <c r="P20" s="133"/>
      <c r="Q20" s="9">
        <f>$B23</f>
        <v>0</v>
      </c>
    </row>
    <row r="21" spans="1:51" ht="15.95" customHeight="1" x14ac:dyDescent="0.2">
      <c r="A21" s="7" t="s">
        <v>4</v>
      </c>
      <c r="B21" s="130">
        <f t="shared" si="37"/>
        <v>0</v>
      </c>
      <c r="C21" s="164"/>
      <c r="D21" s="164"/>
      <c r="E21" s="164"/>
      <c r="F21" s="21"/>
      <c r="G21" s="73">
        <f>$B23</f>
        <v>0</v>
      </c>
      <c r="H21" s="133"/>
      <c r="I21" s="8" t="s">
        <v>8</v>
      </c>
      <c r="J21" s="133"/>
      <c r="K21" s="9">
        <f>$B19</f>
        <v>0</v>
      </c>
      <c r="L21" s="21"/>
      <c r="M21" s="7">
        <f>$B19</f>
        <v>0</v>
      </c>
      <c r="N21" s="133"/>
      <c r="O21" s="8" t="s">
        <v>8</v>
      </c>
      <c r="P21" s="133"/>
      <c r="Q21" s="9">
        <f>$B24</f>
        <v>0</v>
      </c>
    </row>
    <row r="22" spans="1:51" ht="15.95" customHeight="1" x14ac:dyDescent="0.2">
      <c r="A22" s="7" t="s">
        <v>5</v>
      </c>
      <c r="B22" s="130">
        <f t="shared" si="37"/>
        <v>0</v>
      </c>
      <c r="C22" s="164"/>
      <c r="D22" s="164"/>
      <c r="E22" s="164"/>
      <c r="F22" s="21"/>
      <c r="G22" s="73">
        <f>$B17</f>
        <v>0</v>
      </c>
      <c r="H22" s="133"/>
      <c r="I22" s="8" t="s">
        <v>8</v>
      </c>
      <c r="J22" s="133"/>
      <c r="K22" s="9">
        <f>$B18</f>
        <v>0</v>
      </c>
      <c r="L22" s="21"/>
      <c r="M22" s="7">
        <f>$B20</f>
        <v>0</v>
      </c>
      <c r="N22" s="133"/>
      <c r="O22" s="8" t="s">
        <v>8</v>
      </c>
      <c r="P22" s="133"/>
      <c r="Q22" s="9">
        <f>$B18</f>
        <v>0</v>
      </c>
    </row>
    <row r="23" spans="1:51" ht="15.95" customHeight="1" x14ac:dyDescent="0.2">
      <c r="A23" s="7" t="s">
        <v>6</v>
      </c>
      <c r="B23" s="130">
        <f t="shared" si="37"/>
        <v>0</v>
      </c>
      <c r="C23" s="164"/>
      <c r="D23" s="164"/>
      <c r="E23" s="164"/>
      <c r="F23" s="21"/>
      <c r="G23" s="169">
        <f>$B24</f>
        <v>0</v>
      </c>
      <c r="H23" s="133"/>
      <c r="I23" s="170" t="s">
        <v>8</v>
      </c>
      <c r="J23" s="133"/>
      <c r="K23" s="138">
        <f>$B21</f>
        <v>0</v>
      </c>
      <c r="L23" s="21"/>
      <c r="M23" s="136">
        <f>$B17</f>
        <v>0</v>
      </c>
      <c r="N23" s="133"/>
      <c r="O23" s="170" t="s">
        <v>8</v>
      </c>
      <c r="P23" s="133"/>
      <c r="Q23" s="138">
        <f>$B22</f>
        <v>0</v>
      </c>
    </row>
    <row r="24" spans="1:51" ht="15.95" customHeight="1" thickBot="1" x14ac:dyDescent="0.25">
      <c r="A24" s="37" t="s">
        <v>7</v>
      </c>
      <c r="B24" s="131">
        <f t="shared" si="37"/>
        <v>0</v>
      </c>
      <c r="C24" s="164"/>
      <c r="D24" s="164"/>
      <c r="E24" s="164"/>
      <c r="F24" s="21"/>
      <c r="G24" s="169">
        <f>$B22</f>
        <v>0</v>
      </c>
      <c r="H24" s="133"/>
      <c r="I24" s="170" t="s">
        <v>8</v>
      </c>
      <c r="J24" s="133"/>
      <c r="K24" s="138">
        <f>$B20</f>
        <v>0</v>
      </c>
      <c r="L24" s="21"/>
      <c r="M24" s="136">
        <f>$B24</f>
        <v>0</v>
      </c>
      <c r="N24" s="133"/>
      <c r="O24" s="170" t="s">
        <v>8</v>
      </c>
      <c r="P24" s="133"/>
      <c r="Q24" s="138">
        <f>$B23</f>
        <v>0</v>
      </c>
    </row>
    <row r="25" spans="1:51" ht="15.95" customHeight="1" x14ac:dyDescent="0.2">
      <c r="A25" s="21"/>
      <c r="B25" s="21"/>
      <c r="C25" s="21"/>
      <c r="D25" s="21"/>
      <c r="E25" s="21"/>
      <c r="F25" s="21"/>
      <c r="G25" s="169">
        <f>$B19</f>
        <v>0</v>
      </c>
      <c r="H25" s="133"/>
      <c r="I25" s="170" t="s">
        <v>8</v>
      </c>
      <c r="J25" s="133"/>
      <c r="K25" s="138">
        <f>$B17</f>
        <v>0</v>
      </c>
      <c r="L25" s="21"/>
      <c r="M25" s="136">
        <f t="shared" ref="M25:M30" si="44">$B18</f>
        <v>0</v>
      </c>
      <c r="N25" s="133"/>
      <c r="O25" s="170" t="s">
        <v>8</v>
      </c>
      <c r="P25" s="133"/>
      <c r="Q25" s="138">
        <f>$B21</f>
        <v>0</v>
      </c>
    </row>
    <row r="26" spans="1:51" ht="15.95" customHeight="1" x14ac:dyDescent="0.2">
      <c r="A26" s="21"/>
      <c r="B26" s="21"/>
      <c r="C26" s="21"/>
      <c r="D26" s="21"/>
      <c r="E26" s="21"/>
      <c r="F26" s="21"/>
      <c r="G26" s="73">
        <f>$B18</f>
        <v>0</v>
      </c>
      <c r="H26" s="133"/>
      <c r="I26" s="8" t="s">
        <v>8</v>
      </c>
      <c r="J26" s="133"/>
      <c r="K26" s="9">
        <f>$B24</f>
        <v>0</v>
      </c>
      <c r="L26" s="21"/>
      <c r="M26" s="7">
        <f t="shared" si="44"/>
        <v>0</v>
      </c>
      <c r="N26" s="133"/>
      <c r="O26" s="8" t="s">
        <v>8</v>
      </c>
      <c r="P26" s="133"/>
      <c r="Q26" s="9">
        <f>$B20</f>
        <v>0</v>
      </c>
    </row>
    <row r="27" spans="1:51" ht="15.95" customHeight="1" x14ac:dyDescent="0.25">
      <c r="A27" s="21"/>
      <c r="B27" s="21"/>
      <c r="C27" s="21"/>
      <c r="D27" s="21"/>
      <c r="E27" s="21"/>
      <c r="F27" s="21"/>
      <c r="G27" s="73">
        <f>$B20</f>
        <v>0</v>
      </c>
      <c r="H27" s="133"/>
      <c r="I27" s="8" t="s">
        <v>8</v>
      </c>
      <c r="J27" s="133"/>
      <c r="K27" s="9">
        <f>$B23</f>
        <v>0</v>
      </c>
      <c r="L27" s="21"/>
      <c r="M27" s="7">
        <f t="shared" si="44"/>
        <v>0</v>
      </c>
      <c r="N27" s="133"/>
      <c r="O27" s="8" t="s">
        <v>8</v>
      </c>
      <c r="P27" s="133"/>
      <c r="Q27" s="9">
        <f>$B24</f>
        <v>0</v>
      </c>
    </row>
    <row r="28" spans="1:51" ht="15.95" customHeight="1" x14ac:dyDescent="0.25">
      <c r="A28" s="21"/>
      <c r="B28" s="21"/>
      <c r="C28" s="21"/>
      <c r="D28" s="21"/>
      <c r="E28" s="21"/>
      <c r="F28" s="21"/>
      <c r="G28" s="73">
        <f>$B21</f>
        <v>0</v>
      </c>
      <c r="H28" s="133"/>
      <c r="I28" s="8" t="s">
        <v>8</v>
      </c>
      <c r="J28" s="133"/>
      <c r="K28" s="9">
        <f>$B22</f>
        <v>0</v>
      </c>
      <c r="L28" s="21"/>
      <c r="M28" s="7">
        <f t="shared" si="44"/>
        <v>0</v>
      </c>
      <c r="N28" s="133"/>
      <c r="O28" s="8" t="s">
        <v>8</v>
      </c>
      <c r="P28" s="133"/>
      <c r="Q28" s="9">
        <f>$B19</f>
        <v>0</v>
      </c>
    </row>
    <row r="29" spans="1:51" ht="15.95" customHeight="1" x14ac:dyDescent="0.25">
      <c r="A29" s="21"/>
      <c r="B29" s="21"/>
      <c r="C29" s="21"/>
      <c r="D29" s="21"/>
      <c r="E29" s="21"/>
      <c r="F29" s="21"/>
      <c r="G29" s="169">
        <f>$B24</f>
        <v>0</v>
      </c>
      <c r="H29" s="133"/>
      <c r="I29" s="170" t="s">
        <v>8</v>
      </c>
      <c r="J29" s="133"/>
      <c r="K29" s="138">
        <f>$B22</f>
        <v>0</v>
      </c>
      <c r="L29" s="21"/>
      <c r="M29" s="136">
        <f t="shared" si="44"/>
        <v>0</v>
      </c>
      <c r="N29" s="133"/>
      <c r="O29" s="170" t="s">
        <v>8</v>
      </c>
      <c r="P29" s="133"/>
      <c r="Q29" s="138">
        <f>$B18</f>
        <v>0</v>
      </c>
    </row>
    <row r="30" spans="1:51" ht="15.95" customHeight="1" thickBot="1" x14ac:dyDescent="0.3">
      <c r="A30" s="21"/>
      <c r="B30" s="21"/>
      <c r="C30" s="21"/>
      <c r="D30" s="21"/>
      <c r="E30" s="21"/>
      <c r="F30" s="21"/>
      <c r="G30" s="172">
        <f>$B23</f>
        <v>0</v>
      </c>
      <c r="H30" s="134"/>
      <c r="I30" s="173" t="s">
        <v>8</v>
      </c>
      <c r="J30" s="134"/>
      <c r="K30" s="140">
        <f>$B21</f>
        <v>0</v>
      </c>
      <c r="L30" s="21"/>
      <c r="M30" s="139">
        <f t="shared" si="44"/>
        <v>0</v>
      </c>
      <c r="N30" s="134"/>
      <c r="O30" s="173" t="s">
        <v>8</v>
      </c>
      <c r="P30" s="134"/>
      <c r="Q30" s="140">
        <f>$B17</f>
        <v>0</v>
      </c>
    </row>
  </sheetData>
  <mergeCells count="103">
    <mergeCell ref="A16:Q16"/>
    <mergeCell ref="A1:Q1"/>
    <mergeCell ref="S1:T2"/>
    <mergeCell ref="U1:W1"/>
    <mergeCell ref="X1:Z1"/>
    <mergeCell ref="S3:S4"/>
    <mergeCell ref="T3:T4"/>
    <mergeCell ref="S7:S8"/>
    <mergeCell ref="T7:T8"/>
    <mergeCell ref="S11:S12"/>
    <mergeCell ref="T11:T12"/>
    <mergeCell ref="S15:S16"/>
    <mergeCell ref="T15:T16"/>
    <mergeCell ref="AV1:AY2"/>
    <mergeCell ref="U2:W2"/>
    <mergeCell ref="X2:Z2"/>
    <mergeCell ref="AA2:AC2"/>
    <mergeCell ref="AD2:AF2"/>
    <mergeCell ref="AG2:AI2"/>
    <mergeCell ref="AJ2:AL2"/>
    <mergeCell ref="AM2:AO2"/>
    <mergeCell ref="AP2:AR2"/>
    <mergeCell ref="AA1:AC1"/>
    <mergeCell ref="AD1:AF1"/>
    <mergeCell ref="AG1:AI1"/>
    <mergeCell ref="AJ1:AL1"/>
    <mergeCell ref="AM1:AO1"/>
    <mergeCell ref="AU1:AU2"/>
    <mergeCell ref="AP1:AR1"/>
    <mergeCell ref="AS1:AS2"/>
    <mergeCell ref="AT1:AT2"/>
    <mergeCell ref="AY3:AY4"/>
    <mergeCell ref="S5:S6"/>
    <mergeCell ref="T5:T6"/>
    <mergeCell ref="AS5:AS6"/>
    <mergeCell ref="AT5:AT6"/>
    <mergeCell ref="AV5:AV6"/>
    <mergeCell ref="AW5:AW6"/>
    <mergeCell ref="AX5:AX6"/>
    <mergeCell ref="AY5:AY6"/>
    <mergeCell ref="AS3:AS4"/>
    <mergeCell ref="AT3:AT4"/>
    <mergeCell ref="AV3:AV4"/>
    <mergeCell ref="AW3:AW4"/>
    <mergeCell ref="AX3:AX4"/>
    <mergeCell ref="X5:Z6"/>
    <mergeCell ref="U3:W4"/>
    <mergeCell ref="AU3:AU4"/>
    <mergeCell ref="AU5:AU6"/>
    <mergeCell ref="AY7:AY8"/>
    <mergeCell ref="S9:S10"/>
    <mergeCell ref="T9:T10"/>
    <mergeCell ref="AS9:AS10"/>
    <mergeCell ref="AT9:AT10"/>
    <mergeCell ref="AV9:AV10"/>
    <mergeCell ref="AW9:AW10"/>
    <mergeCell ref="AX9:AX10"/>
    <mergeCell ref="AY9:AY10"/>
    <mergeCell ref="AS7:AS8"/>
    <mergeCell ref="AT7:AT8"/>
    <mergeCell ref="AV7:AV8"/>
    <mergeCell ref="AW7:AW8"/>
    <mergeCell ref="AX7:AX8"/>
    <mergeCell ref="AA7:AC8"/>
    <mergeCell ref="AD9:AF10"/>
    <mergeCell ref="AU7:AU8"/>
    <mergeCell ref="AU9:AU10"/>
    <mergeCell ref="AY11:AY12"/>
    <mergeCell ref="S13:S14"/>
    <mergeCell ref="T13:T14"/>
    <mergeCell ref="AS13:AS14"/>
    <mergeCell ref="AT13:AT14"/>
    <mergeCell ref="AV13:AV14"/>
    <mergeCell ref="AW13:AW14"/>
    <mergeCell ref="AX13:AX14"/>
    <mergeCell ref="AY13:AY14"/>
    <mergeCell ref="AS11:AS12"/>
    <mergeCell ref="AT11:AT12"/>
    <mergeCell ref="AV11:AV12"/>
    <mergeCell ref="AW11:AW12"/>
    <mergeCell ref="AX11:AX12"/>
    <mergeCell ref="AU11:AU12"/>
    <mergeCell ref="AU13:AU14"/>
    <mergeCell ref="AJ13:AL14"/>
    <mergeCell ref="AG11:AI12"/>
    <mergeCell ref="AY15:AY16"/>
    <mergeCell ref="S17:S18"/>
    <mergeCell ref="T17:T18"/>
    <mergeCell ref="AS17:AS18"/>
    <mergeCell ref="AT17:AT18"/>
    <mergeCell ref="AV17:AV18"/>
    <mergeCell ref="AW17:AW18"/>
    <mergeCell ref="AX17:AX18"/>
    <mergeCell ref="AY17:AY18"/>
    <mergeCell ref="AS15:AS16"/>
    <mergeCell ref="AT15:AT16"/>
    <mergeCell ref="AV15:AV16"/>
    <mergeCell ref="AW15:AW16"/>
    <mergeCell ref="AX15:AX16"/>
    <mergeCell ref="AU15:AU16"/>
    <mergeCell ref="AU17:AU18"/>
    <mergeCell ref="AP17:AR18"/>
    <mergeCell ref="AM15:AO16"/>
  </mergeCells>
  <printOptions horizontalCentered="1"/>
  <pageMargins left="0.23622047244094491" right="0.23622047244094491" top="0.74803149606299213" bottom="0.2800000000000000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Normal="100" workbookViewId="0">
      <selection activeCell="M16" sqref="M16"/>
    </sheetView>
  </sheetViews>
  <sheetFormatPr defaultColWidth="8.85546875" defaultRowHeight="16.5" x14ac:dyDescent="0.3"/>
  <cols>
    <col min="1" max="1" width="5.7109375" style="65" customWidth="1"/>
    <col min="2" max="2" width="19.28515625" style="65" customWidth="1"/>
    <col min="3" max="5" width="0.28515625" style="65" customWidth="1"/>
    <col min="6" max="6" width="5.7109375" style="65" customWidth="1"/>
    <col min="7" max="7" width="19.28515625" style="65" customWidth="1"/>
    <col min="8" max="8" width="5.7109375" style="65" customWidth="1"/>
    <col min="9" max="9" width="2.7109375" style="65" customWidth="1"/>
    <col min="10" max="10" width="5.7109375" style="65" customWidth="1"/>
    <col min="11" max="11" width="19.28515625" style="65" customWidth="1"/>
    <col min="12" max="12" width="5.7109375" style="65" customWidth="1"/>
    <col min="13" max="13" width="19.28515625" style="65" customWidth="1"/>
    <col min="14" max="14" width="5.7109375" style="65" customWidth="1"/>
    <col min="15" max="15" width="0.7109375" style="65" hidden="1" customWidth="1"/>
    <col min="16" max="17" width="4.7109375" style="65" hidden="1" customWidth="1"/>
    <col min="18" max="18" width="2.7109375" style="65" customWidth="1"/>
    <col min="19" max="19" width="5.7109375" style="65" customWidth="1"/>
    <col min="20" max="20" width="19.28515625" style="65" customWidth="1"/>
    <col min="21" max="21" width="10.28515625" style="65" customWidth="1"/>
    <col min="22" max="22" width="9.140625" style="65"/>
    <col min="23" max="23" width="14.42578125" style="65" bestFit="1" customWidth="1"/>
    <col min="24" max="40" width="4.7109375" style="65" customWidth="1"/>
    <col min="41" max="41" width="5.28515625" style="65" customWidth="1"/>
    <col min="42" max="43" width="4.7109375" style="65" customWidth="1"/>
    <col min="44" max="44" width="5.85546875" style="65" customWidth="1"/>
    <col min="45" max="50" width="4.7109375" style="65" customWidth="1"/>
    <col min="51" max="51" width="9.140625" style="65"/>
    <col min="52" max="52" width="7.7109375" style="65" customWidth="1"/>
    <col min="53" max="53" width="7.42578125" style="65" hidden="1" customWidth="1"/>
    <col min="54" max="54" width="9.140625" style="65"/>
    <col min="55" max="55" width="3" style="65" customWidth="1"/>
    <col min="56" max="56" width="9.140625" style="65"/>
    <col min="57" max="57" width="11.7109375" style="71" customWidth="1"/>
    <col min="58" max="249" width="9.140625" style="65"/>
    <col min="250" max="250" width="14.42578125" style="65" bestFit="1" customWidth="1"/>
    <col min="251" max="267" width="4.7109375" style="65" customWidth="1"/>
    <col min="268" max="268" width="5.28515625" style="65" customWidth="1"/>
    <col min="269" max="271" width="4.7109375" style="65" customWidth="1"/>
    <col min="272" max="274" width="0" style="65" hidden="1" customWidth="1"/>
    <col min="275" max="277" width="9.140625" style="65"/>
    <col min="278" max="278" width="3" style="65" customWidth="1"/>
    <col min="279" max="505" width="9.140625" style="65"/>
    <col min="506" max="506" width="14.42578125" style="65" bestFit="1" customWidth="1"/>
    <col min="507" max="523" width="4.7109375" style="65" customWidth="1"/>
    <col min="524" max="524" width="5.28515625" style="65" customWidth="1"/>
    <col min="525" max="527" width="4.7109375" style="65" customWidth="1"/>
    <col min="528" max="530" width="0" style="65" hidden="1" customWidth="1"/>
    <col min="531" max="533" width="9.140625" style="65"/>
    <col min="534" max="534" width="3" style="65" customWidth="1"/>
    <col min="535" max="761" width="9.140625" style="65"/>
    <col min="762" max="762" width="14.42578125" style="65" bestFit="1" customWidth="1"/>
    <col min="763" max="779" width="4.7109375" style="65" customWidth="1"/>
    <col min="780" max="780" width="5.28515625" style="65" customWidth="1"/>
    <col min="781" max="783" width="4.7109375" style="65" customWidth="1"/>
    <col min="784" max="786" width="0" style="65" hidden="1" customWidth="1"/>
    <col min="787" max="789" width="9.140625" style="65"/>
    <col min="790" max="790" width="3" style="65" customWidth="1"/>
    <col min="791" max="1017" width="9.140625" style="65"/>
    <col min="1018" max="1018" width="14.42578125" style="65" bestFit="1" customWidth="1"/>
    <col min="1019" max="1035" width="4.7109375" style="65" customWidth="1"/>
    <col min="1036" max="1036" width="5.28515625" style="65" customWidth="1"/>
    <col min="1037" max="1039" width="4.7109375" style="65" customWidth="1"/>
    <col min="1040" max="1042" width="0" style="65" hidden="1" customWidth="1"/>
    <col min="1043" max="1045" width="9.140625" style="65"/>
    <col min="1046" max="1046" width="3" style="65" customWidth="1"/>
    <col min="1047" max="1273" width="9.140625" style="65"/>
    <col min="1274" max="1274" width="14.42578125" style="65" bestFit="1" customWidth="1"/>
    <col min="1275" max="1291" width="4.7109375" style="65" customWidth="1"/>
    <col min="1292" max="1292" width="5.28515625" style="65" customWidth="1"/>
    <col min="1293" max="1295" width="4.7109375" style="65" customWidth="1"/>
    <col min="1296" max="1298" width="0" style="65" hidden="1" customWidth="1"/>
    <col min="1299" max="1301" width="9.140625" style="65"/>
    <col min="1302" max="1302" width="3" style="65" customWidth="1"/>
    <col min="1303" max="1529" width="9.140625" style="65"/>
    <col min="1530" max="1530" width="14.42578125" style="65" bestFit="1" customWidth="1"/>
    <col min="1531" max="1547" width="4.7109375" style="65" customWidth="1"/>
    <col min="1548" max="1548" width="5.28515625" style="65" customWidth="1"/>
    <col min="1549" max="1551" width="4.7109375" style="65" customWidth="1"/>
    <col min="1552" max="1554" width="0" style="65" hidden="1" customWidth="1"/>
    <col min="1555" max="1557" width="9.140625" style="65"/>
    <col min="1558" max="1558" width="3" style="65" customWidth="1"/>
    <col min="1559" max="1785" width="9.140625" style="65"/>
    <col min="1786" max="1786" width="14.42578125" style="65" bestFit="1" customWidth="1"/>
    <col min="1787" max="1803" width="4.7109375" style="65" customWidth="1"/>
    <col min="1804" max="1804" width="5.28515625" style="65" customWidth="1"/>
    <col min="1805" max="1807" width="4.7109375" style="65" customWidth="1"/>
    <col min="1808" max="1810" width="0" style="65" hidden="1" customWidth="1"/>
    <col min="1811" max="1813" width="9.140625" style="65"/>
    <col min="1814" max="1814" width="3" style="65" customWidth="1"/>
    <col min="1815" max="2041" width="9.140625" style="65"/>
    <col min="2042" max="2042" width="14.42578125" style="65" bestFit="1" customWidth="1"/>
    <col min="2043" max="2059" width="4.7109375" style="65" customWidth="1"/>
    <col min="2060" max="2060" width="5.28515625" style="65" customWidth="1"/>
    <col min="2061" max="2063" width="4.7109375" style="65" customWidth="1"/>
    <col min="2064" max="2066" width="0" style="65" hidden="1" customWidth="1"/>
    <col min="2067" max="2069" width="9.140625" style="65"/>
    <col min="2070" max="2070" width="3" style="65" customWidth="1"/>
    <col min="2071" max="2297" width="9.140625" style="65"/>
    <col min="2298" max="2298" width="14.42578125" style="65" bestFit="1" customWidth="1"/>
    <col min="2299" max="2315" width="4.7109375" style="65" customWidth="1"/>
    <col min="2316" max="2316" width="5.28515625" style="65" customWidth="1"/>
    <col min="2317" max="2319" width="4.7109375" style="65" customWidth="1"/>
    <col min="2320" max="2322" width="0" style="65" hidden="1" customWidth="1"/>
    <col min="2323" max="2325" width="9.140625" style="65"/>
    <col min="2326" max="2326" width="3" style="65" customWidth="1"/>
    <col min="2327" max="2553" width="9.140625" style="65"/>
    <col min="2554" max="2554" width="14.42578125" style="65" bestFit="1" customWidth="1"/>
    <col min="2555" max="2571" width="4.7109375" style="65" customWidth="1"/>
    <col min="2572" max="2572" width="5.28515625" style="65" customWidth="1"/>
    <col min="2573" max="2575" width="4.7109375" style="65" customWidth="1"/>
    <col min="2576" max="2578" width="0" style="65" hidden="1" customWidth="1"/>
    <col min="2579" max="2581" width="9.140625" style="65"/>
    <col min="2582" max="2582" width="3" style="65" customWidth="1"/>
    <col min="2583" max="2809" width="9.140625" style="65"/>
    <col min="2810" max="2810" width="14.42578125" style="65" bestFit="1" customWidth="1"/>
    <col min="2811" max="2827" width="4.7109375" style="65" customWidth="1"/>
    <col min="2828" max="2828" width="5.28515625" style="65" customWidth="1"/>
    <col min="2829" max="2831" width="4.7109375" style="65" customWidth="1"/>
    <col min="2832" max="2834" width="0" style="65" hidden="1" customWidth="1"/>
    <col min="2835" max="2837" width="9.140625" style="65"/>
    <col min="2838" max="2838" width="3" style="65" customWidth="1"/>
    <col min="2839" max="3065" width="9.140625" style="65"/>
    <col min="3066" max="3066" width="14.42578125" style="65" bestFit="1" customWidth="1"/>
    <col min="3067" max="3083" width="4.7109375" style="65" customWidth="1"/>
    <col min="3084" max="3084" width="5.28515625" style="65" customWidth="1"/>
    <col min="3085" max="3087" width="4.7109375" style="65" customWidth="1"/>
    <col min="3088" max="3090" width="0" style="65" hidden="1" customWidth="1"/>
    <col min="3091" max="3093" width="9.140625" style="65"/>
    <col min="3094" max="3094" width="3" style="65" customWidth="1"/>
    <col min="3095" max="3321" width="9.140625" style="65"/>
    <col min="3322" max="3322" width="14.42578125" style="65" bestFit="1" customWidth="1"/>
    <col min="3323" max="3339" width="4.7109375" style="65" customWidth="1"/>
    <col min="3340" max="3340" width="5.28515625" style="65" customWidth="1"/>
    <col min="3341" max="3343" width="4.7109375" style="65" customWidth="1"/>
    <col min="3344" max="3346" width="0" style="65" hidden="1" customWidth="1"/>
    <col min="3347" max="3349" width="9.140625" style="65"/>
    <col min="3350" max="3350" width="3" style="65" customWidth="1"/>
    <col min="3351" max="3577" width="9.140625" style="65"/>
    <col min="3578" max="3578" width="14.42578125" style="65" bestFit="1" customWidth="1"/>
    <col min="3579" max="3595" width="4.7109375" style="65" customWidth="1"/>
    <col min="3596" max="3596" width="5.28515625" style="65" customWidth="1"/>
    <col min="3597" max="3599" width="4.7109375" style="65" customWidth="1"/>
    <col min="3600" max="3602" width="0" style="65" hidden="1" customWidth="1"/>
    <col min="3603" max="3605" width="9.140625" style="65"/>
    <col min="3606" max="3606" width="3" style="65" customWidth="1"/>
    <col min="3607" max="3833" width="9.140625" style="65"/>
    <col min="3834" max="3834" width="14.42578125" style="65" bestFit="1" customWidth="1"/>
    <col min="3835" max="3851" width="4.7109375" style="65" customWidth="1"/>
    <col min="3852" max="3852" width="5.28515625" style="65" customWidth="1"/>
    <col min="3853" max="3855" width="4.7109375" style="65" customWidth="1"/>
    <col min="3856" max="3858" width="0" style="65" hidden="1" customWidth="1"/>
    <col min="3859" max="3861" width="9.140625" style="65"/>
    <col min="3862" max="3862" width="3" style="65" customWidth="1"/>
    <col min="3863" max="4089" width="9.140625" style="65"/>
    <col min="4090" max="4090" width="14.42578125" style="65" bestFit="1" customWidth="1"/>
    <col min="4091" max="4107" width="4.7109375" style="65" customWidth="1"/>
    <col min="4108" max="4108" width="5.28515625" style="65" customWidth="1"/>
    <col min="4109" max="4111" width="4.7109375" style="65" customWidth="1"/>
    <col min="4112" max="4114" width="0" style="65" hidden="1" customWidth="1"/>
    <col min="4115" max="4117" width="9.140625" style="65"/>
    <col min="4118" max="4118" width="3" style="65" customWidth="1"/>
    <col min="4119" max="4345" width="9.140625" style="65"/>
    <col min="4346" max="4346" width="14.42578125" style="65" bestFit="1" customWidth="1"/>
    <col min="4347" max="4363" width="4.7109375" style="65" customWidth="1"/>
    <col min="4364" max="4364" width="5.28515625" style="65" customWidth="1"/>
    <col min="4365" max="4367" width="4.7109375" style="65" customWidth="1"/>
    <col min="4368" max="4370" width="0" style="65" hidden="1" customWidth="1"/>
    <col min="4371" max="4373" width="9.140625" style="65"/>
    <col min="4374" max="4374" width="3" style="65" customWidth="1"/>
    <col min="4375" max="4601" width="9.140625" style="65"/>
    <col min="4602" max="4602" width="14.42578125" style="65" bestFit="1" customWidth="1"/>
    <col min="4603" max="4619" width="4.7109375" style="65" customWidth="1"/>
    <col min="4620" max="4620" width="5.28515625" style="65" customWidth="1"/>
    <col min="4621" max="4623" width="4.7109375" style="65" customWidth="1"/>
    <col min="4624" max="4626" width="0" style="65" hidden="1" customWidth="1"/>
    <col min="4627" max="4629" width="9.140625" style="65"/>
    <col min="4630" max="4630" width="3" style="65" customWidth="1"/>
    <col min="4631" max="4857" width="9.140625" style="65"/>
    <col min="4858" max="4858" width="14.42578125" style="65" bestFit="1" customWidth="1"/>
    <col min="4859" max="4875" width="4.7109375" style="65" customWidth="1"/>
    <col min="4876" max="4876" width="5.28515625" style="65" customWidth="1"/>
    <col min="4877" max="4879" width="4.7109375" style="65" customWidth="1"/>
    <col min="4880" max="4882" width="0" style="65" hidden="1" customWidth="1"/>
    <col min="4883" max="4885" width="9.140625" style="65"/>
    <col min="4886" max="4886" width="3" style="65" customWidth="1"/>
    <col min="4887" max="5113" width="9.140625" style="65"/>
    <col min="5114" max="5114" width="14.42578125" style="65" bestFit="1" customWidth="1"/>
    <col min="5115" max="5131" width="4.7109375" style="65" customWidth="1"/>
    <col min="5132" max="5132" width="5.28515625" style="65" customWidth="1"/>
    <col min="5133" max="5135" width="4.7109375" style="65" customWidth="1"/>
    <col min="5136" max="5138" width="0" style="65" hidden="1" customWidth="1"/>
    <col min="5139" max="5141" width="9.140625" style="65"/>
    <col min="5142" max="5142" width="3" style="65" customWidth="1"/>
    <col min="5143" max="5369" width="9.140625" style="65"/>
    <col min="5370" max="5370" width="14.42578125" style="65" bestFit="1" customWidth="1"/>
    <col min="5371" max="5387" width="4.7109375" style="65" customWidth="1"/>
    <col min="5388" max="5388" width="5.28515625" style="65" customWidth="1"/>
    <col min="5389" max="5391" width="4.7109375" style="65" customWidth="1"/>
    <col min="5392" max="5394" width="0" style="65" hidden="1" customWidth="1"/>
    <col min="5395" max="5397" width="9.140625" style="65"/>
    <col min="5398" max="5398" width="3" style="65" customWidth="1"/>
    <col min="5399" max="5625" width="9.140625" style="65"/>
    <col min="5626" max="5626" width="14.42578125" style="65" bestFit="1" customWidth="1"/>
    <col min="5627" max="5643" width="4.7109375" style="65" customWidth="1"/>
    <col min="5644" max="5644" width="5.28515625" style="65" customWidth="1"/>
    <col min="5645" max="5647" width="4.7109375" style="65" customWidth="1"/>
    <col min="5648" max="5650" width="0" style="65" hidden="1" customWidth="1"/>
    <col min="5651" max="5653" width="9.140625" style="65"/>
    <col min="5654" max="5654" width="3" style="65" customWidth="1"/>
    <col min="5655" max="5881" width="9.140625" style="65"/>
    <col min="5882" max="5882" width="14.42578125" style="65" bestFit="1" customWidth="1"/>
    <col min="5883" max="5899" width="4.7109375" style="65" customWidth="1"/>
    <col min="5900" max="5900" width="5.28515625" style="65" customWidth="1"/>
    <col min="5901" max="5903" width="4.7109375" style="65" customWidth="1"/>
    <col min="5904" max="5906" width="0" style="65" hidden="1" customWidth="1"/>
    <col min="5907" max="5909" width="9.140625" style="65"/>
    <col min="5910" max="5910" width="3" style="65" customWidth="1"/>
    <col min="5911" max="6137" width="9.140625" style="65"/>
    <col min="6138" max="6138" width="14.42578125" style="65" bestFit="1" customWidth="1"/>
    <col min="6139" max="6155" width="4.7109375" style="65" customWidth="1"/>
    <col min="6156" max="6156" width="5.28515625" style="65" customWidth="1"/>
    <col min="6157" max="6159" width="4.7109375" style="65" customWidth="1"/>
    <col min="6160" max="6162" width="0" style="65" hidden="1" customWidth="1"/>
    <col min="6163" max="6165" width="9.140625" style="65"/>
    <col min="6166" max="6166" width="3" style="65" customWidth="1"/>
    <col min="6167" max="6393" width="9.140625" style="65"/>
    <col min="6394" max="6394" width="14.42578125" style="65" bestFit="1" customWidth="1"/>
    <col min="6395" max="6411" width="4.7109375" style="65" customWidth="1"/>
    <col min="6412" max="6412" width="5.28515625" style="65" customWidth="1"/>
    <col min="6413" max="6415" width="4.7109375" style="65" customWidth="1"/>
    <col min="6416" max="6418" width="0" style="65" hidden="1" customWidth="1"/>
    <col min="6419" max="6421" width="9.140625" style="65"/>
    <col min="6422" max="6422" width="3" style="65" customWidth="1"/>
    <col min="6423" max="6649" width="9.140625" style="65"/>
    <col min="6650" max="6650" width="14.42578125" style="65" bestFit="1" customWidth="1"/>
    <col min="6651" max="6667" width="4.7109375" style="65" customWidth="1"/>
    <col min="6668" max="6668" width="5.28515625" style="65" customWidth="1"/>
    <col min="6669" max="6671" width="4.7109375" style="65" customWidth="1"/>
    <col min="6672" max="6674" width="0" style="65" hidden="1" customWidth="1"/>
    <col min="6675" max="6677" width="9.140625" style="65"/>
    <col min="6678" max="6678" width="3" style="65" customWidth="1"/>
    <col min="6679" max="6905" width="9.140625" style="65"/>
    <col min="6906" max="6906" width="14.42578125" style="65" bestFit="1" customWidth="1"/>
    <col min="6907" max="6923" width="4.7109375" style="65" customWidth="1"/>
    <col min="6924" max="6924" width="5.28515625" style="65" customWidth="1"/>
    <col min="6925" max="6927" width="4.7109375" style="65" customWidth="1"/>
    <col min="6928" max="6930" width="0" style="65" hidden="1" customWidth="1"/>
    <col min="6931" max="6933" width="9.140625" style="65"/>
    <col min="6934" max="6934" width="3" style="65" customWidth="1"/>
    <col min="6935" max="7161" width="9.140625" style="65"/>
    <col min="7162" max="7162" width="14.42578125" style="65" bestFit="1" customWidth="1"/>
    <col min="7163" max="7179" width="4.7109375" style="65" customWidth="1"/>
    <col min="7180" max="7180" width="5.28515625" style="65" customWidth="1"/>
    <col min="7181" max="7183" width="4.7109375" style="65" customWidth="1"/>
    <col min="7184" max="7186" width="0" style="65" hidden="1" customWidth="1"/>
    <col min="7187" max="7189" width="9.140625" style="65"/>
    <col min="7190" max="7190" width="3" style="65" customWidth="1"/>
    <col min="7191" max="7417" width="9.140625" style="65"/>
    <col min="7418" max="7418" width="14.42578125" style="65" bestFit="1" customWidth="1"/>
    <col min="7419" max="7435" width="4.7109375" style="65" customWidth="1"/>
    <col min="7436" max="7436" width="5.28515625" style="65" customWidth="1"/>
    <col min="7437" max="7439" width="4.7109375" style="65" customWidth="1"/>
    <col min="7440" max="7442" width="0" style="65" hidden="1" customWidth="1"/>
    <col min="7443" max="7445" width="9.140625" style="65"/>
    <col min="7446" max="7446" width="3" style="65" customWidth="1"/>
    <col min="7447" max="7673" width="9.140625" style="65"/>
    <col min="7674" max="7674" width="14.42578125" style="65" bestFit="1" customWidth="1"/>
    <col min="7675" max="7691" width="4.7109375" style="65" customWidth="1"/>
    <col min="7692" max="7692" width="5.28515625" style="65" customWidth="1"/>
    <col min="7693" max="7695" width="4.7109375" style="65" customWidth="1"/>
    <col min="7696" max="7698" width="0" style="65" hidden="1" customWidth="1"/>
    <col min="7699" max="7701" width="9.140625" style="65"/>
    <col min="7702" max="7702" width="3" style="65" customWidth="1"/>
    <col min="7703" max="7929" width="9.140625" style="65"/>
    <col min="7930" max="7930" width="14.42578125" style="65" bestFit="1" customWidth="1"/>
    <col min="7931" max="7947" width="4.7109375" style="65" customWidth="1"/>
    <col min="7948" max="7948" width="5.28515625" style="65" customWidth="1"/>
    <col min="7949" max="7951" width="4.7109375" style="65" customWidth="1"/>
    <col min="7952" max="7954" width="0" style="65" hidden="1" customWidth="1"/>
    <col min="7955" max="7957" width="9.140625" style="65"/>
    <col min="7958" max="7958" width="3" style="65" customWidth="1"/>
    <col min="7959" max="8185" width="9.140625" style="65"/>
    <col min="8186" max="8186" width="14.42578125" style="65" bestFit="1" customWidth="1"/>
    <col min="8187" max="8203" width="4.7109375" style="65" customWidth="1"/>
    <col min="8204" max="8204" width="5.28515625" style="65" customWidth="1"/>
    <col min="8205" max="8207" width="4.7109375" style="65" customWidth="1"/>
    <col min="8208" max="8210" width="0" style="65" hidden="1" customWidth="1"/>
    <col min="8211" max="8213" width="9.140625" style="65"/>
    <col min="8214" max="8214" width="3" style="65" customWidth="1"/>
    <col min="8215" max="8441" width="9.140625" style="65"/>
    <col min="8442" max="8442" width="14.42578125" style="65" bestFit="1" customWidth="1"/>
    <col min="8443" max="8459" width="4.7109375" style="65" customWidth="1"/>
    <col min="8460" max="8460" width="5.28515625" style="65" customWidth="1"/>
    <col min="8461" max="8463" width="4.7109375" style="65" customWidth="1"/>
    <col min="8464" max="8466" width="0" style="65" hidden="1" customWidth="1"/>
    <col min="8467" max="8469" width="9.140625" style="65"/>
    <col min="8470" max="8470" width="3" style="65" customWidth="1"/>
    <col min="8471" max="8697" width="9.140625" style="65"/>
    <col min="8698" max="8698" width="14.42578125" style="65" bestFit="1" customWidth="1"/>
    <col min="8699" max="8715" width="4.7109375" style="65" customWidth="1"/>
    <col min="8716" max="8716" width="5.28515625" style="65" customWidth="1"/>
    <col min="8717" max="8719" width="4.7109375" style="65" customWidth="1"/>
    <col min="8720" max="8722" width="0" style="65" hidden="1" customWidth="1"/>
    <col min="8723" max="8725" width="9.140625" style="65"/>
    <col min="8726" max="8726" width="3" style="65" customWidth="1"/>
    <col min="8727" max="8953" width="9.140625" style="65"/>
    <col min="8954" max="8954" width="14.42578125" style="65" bestFit="1" customWidth="1"/>
    <col min="8955" max="8971" width="4.7109375" style="65" customWidth="1"/>
    <col min="8972" max="8972" width="5.28515625" style="65" customWidth="1"/>
    <col min="8973" max="8975" width="4.7109375" style="65" customWidth="1"/>
    <col min="8976" max="8978" width="0" style="65" hidden="1" customWidth="1"/>
    <col min="8979" max="8981" width="9.140625" style="65"/>
    <col min="8982" max="8982" width="3" style="65" customWidth="1"/>
    <col min="8983" max="9209" width="9.140625" style="65"/>
    <col min="9210" max="9210" width="14.42578125" style="65" bestFit="1" customWidth="1"/>
    <col min="9211" max="9227" width="4.7109375" style="65" customWidth="1"/>
    <col min="9228" max="9228" width="5.28515625" style="65" customWidth="1"/>
    <col min="9229" max="9231" width="4.7109375" style="65" customWidth="1"/>
    <col min="9232" max="9234" width="0" style="65" hidden="1" customWidth="1"/>
    <col min="9235" max="9237" width="9.140625" style="65"/>
    <col min="9238" max="9238" width="3" style="65" customWidth="1"/>
    <col min="9239" max="9465" width="9.140625" style="65"/>
    <col min="9466" max="9466" width="14.42578125" style="65" bestFit="1" customWidth="1"/>
    <col min="9467" max="9483" width="4.7109375" style="65" customWidth="1"/>
    <col min="9484" max="9484" width="5.28515625" style="65" customWidth="1"/>
    <col min="9485" max="9487" width="4.7109375" style="65" customWidth="1"/>
    <col min="9488" max="9490" width="0" style="65" hidden="1" customWidth="1"/>
    <col min="9491" max="9493" width="9.140625" style="65"/>
    <col min="9494" max="9494" width="3" style="65" customWidth="1"/>
    <col min="9495" max="9721" width="9.140625" style="65"/>
    <col min="9722" max="9722" width="14.42578125" style="65" bestFit="1" customWidth="1"/>
    <col min="9723" max="9739" width="4.7109375" style="65" customWidth="1"/>
    <col min="9740" max="9740" width="5.28515625" style="65" customWidth="1"/>
    <col min="9741" max="9743" width="4.7109375" style="65" customWidth="1"/>
    <col min="9744" max="9746" width="0" style="65" hidden="1" customWidth="1"/>
    <col min="9747" max="9749" width="9.140625" style="65"/>
    <col min="9750" max="9750" width="3" style="65" customWidth="1"/>
    <col min="9751" max="9977" width="9.140625" style="65"/>
    <col min="9978" max="9978" width="14.42578125" style="65" bestFit="1" customWidth="1"/>
    <col min="9979" max="9995" width="4.7109375" style="65" customWidth="1"/>
    <col min="9996" max="9996" width="5.28515625" style="65" customWidth="1"/>
    <col min="9997" max="9999" width="4.7109375" style="65" customWidth="1"/>
    <col min="10000" max="10002" width="0" style="65" hidden="1" customWidth="1"/>
    <col min="10003" max="10005" width="9.140625" style="65"/>
    <col min="10006" max="10006" width="3" style="65" customWidth="1"/>
    <col min="10007" max="10233" width="9.140625" style="65"/>
    <col min="10234" max="10234" width="14.42578125" style="65" bestFit="1" customWidth="1"/>
    <col min="10235" max="10251" width="4.7109375" style="65" customWidth="1"/>
    <col min="10252" max="10252" width="5.28515625" style="65" customWidth="1"/>
    <col min="10253" max="10255" width="4.7109375" style="65" customWidth="1"/>
    <col min="10256" max="10258" width="0" style="65" hidden="1" customWidth="1"/>
    <col min="10259" max="10261" width="9.140625" style="65"/>
    <col min="10262" max="10262" width="3" style="65" customWidth="1"/>
    <col min="10263" max="10489" width="9.140625" style="65"/>
    <col min="10490" max="10490" width="14.42578125" style="65" bestFit="1" customWidth="1"/>
    <col min="10491" max="10507" width="4.7109375" style="65" customWidth="1"/>
    <col min="10508" max="10508" width="5.28515625" style="65" customWidth="1"/>
    <col min="10509" max="10511" width="4.7109375" style="65" customWidth="1"/>
    <col min="10512" max="10514" width="0" style="65" hidden="1" customWidth="1"/>
    <col min="10515" max="10517" width="9.140625" style="65"/>
    <col min="10518" max="10518" width="3" style="65" customWidth="1"/>
    <col min="10519" max="10745" width="9.140625" style="65"/>
    <col min="10746" max="10746" width="14.42578125" style="65" bestFit="1" customWidth="1"/>
    <col min="10747" max="10763" width="4.7109375" style="65" customWidth="1"/>
    <col min="10764" max="10764" width="5.28515625" style="65" customWidth="1"/>
    <col min="10765" max="10767" width="4.7109375" style="65" customWidth="1"/>
    <col min="10768" max="10770" width="0" style="65" hidden="1" customWidth="1"/>
    <col min="10771" max="10773" width="9.140625" style="65"/>
    <col min="10774" max="10774" width="3" style="65" customWidth="1"/>
    <col min="10775" max="11001" width="9.140625" style="65"/>
    <col min="11002" max="11002" width="14.42578125" style="65" bestFit="1" customWidth="1"/>
    <col min="11003" max="11019" width="4.7109375" style="65" customWidth="1"/>
    <col min="11020" max="11020" width="5.28515625" style="65" customWidth="1"/>
    <col min="11021" max="11023" width="4.7109375" style="65" customWidth="1"/>
    <col min="11024" max="11026" width="0" style="65" hidden="1" customWidth="1"/>
    <col min="11027" max="11029" width="9.140625" style="65"/>
    <col min="11030" max="11030" width="3" style="65" customWidth="1"/>
    <col min="11031" max="11257" width="9.140625" style="65"/>
    <col min="11258" max="11258" width="14.42578125" style="65" bestFit="1" customWidth="1"/>
    <col min="11259" max="11275" width="4.7109375" style="65" customWidth="1"/>
    <col min="11276" max="11276" width="5.28515625" style="65" customWidth="1"/>
    <col min="11277" max="11279" width="4.7109375" style="65" customWidth="1"/>
    <col min="11280" max="11282" width="0" style="65" hidden="1" customWidth="1"/>
    <col min="11283" max="11285" width="9.140625" style="65"/>
    <col min="11286" max="11286" width="3" style="65" customWidth="1"/>
    <col min="11287" max="11513" width="9.140625" style="65"/>
    <col min="11514" max="11514" width="14.42578125" style="65" bestFit="1" customWidth="1"/>
    <col min="11515" max="11531" width="4.7109375" style="65" customWidth="1"/>
    <col min="11532" max="11532" width="5.28515625" style="65" customWidth="1"/>
    <col min="11533" max="11535" width="4.7109375" style="65" customWidth="1"/>
    <col min="11536" max="11538" width="0" style="65" hidden="1" customWidth="1"/>
    <col min="11539" max="11541" width="9.140625" style="65"/>
    <col min="11542" max="11542" width="3" style="65" customWidth="1"/>
    <col min="11543" max="11769" width="9.140625" style="65"/>
    <col min="11770" max="11770" width="14.42578125" style="65" bestFit="1" customWidth="1"/>
    <col min="11771" max="11787" width="4.7109375" style="65" customWidth="1"/>
    <col min="11788" max="11788" width="5.28515625" style="65" customWidth="1"/>
    <col min="11789" max="11791" width="4.7109375" style="65" customWidth="1"/>
    <col min="11792" max="11794" width="0" style="65" hidden="1" customWidth="1"/>
    <col min="11795" max="11797" width="9.140625" style="65"/>
    <col min="11798" max="11798" width="3" style="65" customWidth="1"/>
    <col min="11799" max="12025" width="9.140625" style="65"/>
    <col min="12026" max="12026" width="14.42578125" style="65" bestFit="1" customWidth="1"/>
    <col min="12027" max="12043" width="4.7109375" style="65" customWidth="1"/>
    <col min="12044" max="12044" width="5.28515625" style="65" customWidth="1"/>
    <col min="12045" max="12047" width="4.7109375" style="65" customWidth="1"/>
    <col min="12048" max="12050" width="0" style="65" hidden="1" customWidth="1"/>
    <col min="12051" max="12053" width="9.140625" style="65"/>
    <col min="12054" max="12054" width="3" style="65" customWidth="1"/>
    <col min="12055" max="12281" width="9.140625" style="65"/>
    <col min="12282" max="12282" width="14.42578125" style="65" bestFit="1" customWidth="1"/>
    <col min="12283" max="12299" width="4.7109375" style="65" customWidth="1"/>
    <col min="12300" max="12300" width="5.28515625" style="65" customWidth="1"/>
    <col min="12301" max="12303" width="4.7109375" style="65" customWidth="1"/>
    <col min="12304" max="12306" width="0" style="65" hidden="1" customWidth="1"/>
    <col min="12307" max="12309" width="9.140625" style="65"/>
    <col min="12310" max="12310" width="3" style="65" customWidth="1"/>
    <col min="12311" max="12537" width="9.140625" style="65"/>
    <col min="12538" max="12538" width="14.42578125" style="65" bestFit="1" customWidth="1"/>
    <col min="12539" max="12555" width="4.7109375" style="65" customWidth="1"/>
    <col min="12556" max="12556" width="5.28515625" style="65" customWidth="1"/>
    <col min="12557" max="12559" width="4.7109375" style="65" customWidth="1"/>
    <col min="12560" max="12562" width="0" style="65" hidden="1" customWidth="1"/>
    <col min="12563" max="12565" width="9.140625" style="65"/>
    <col min="12566" max="12566" width="3" style="65" customWidth="1"/>
    <col min="12567" max="12793" width="9.140625" style="65"/>
    <col min="12794" max="12794" width="14.42578125" style="65" bestFit="1" customWidth="1"/>
    <col min="12795" max="12811" width="4.7109375" style="65" customWidth="1"/>
    <col min="12812" max="12812" width="5.28515625" style="65" customWidth="1"/>
    <col min="12813" max="12815" width="4.7109375" style="65" customWidth="1"/>
    <col min="12816" max="12818" width="0" style="65" hidden="1" customWidth="1"/>
    <col min="12819" max="12821" width="9.140625" style="65"/>
    <col min="12822" max="12822" width="3" style="65" customWidth="1"/>
    <col min="12823" max="13049" width="9.140625" style="65"/>
    <col min="13050" max="13050" width="14.42578125" style="65" bestFit="1" customWidth="1"/>
    <col min="13051" max="13067" width="4.7109375" style="65" customWidth="1"/>
    <col min="13068" max="13068" width="5.28515625" style="65" customWidth="1"/>
    <col min="13069" max="13071" width="4.7109375" style="65" customWidth="1"/>
    <col min="13072" max="13074" width="0" style="65" hidden="1" customWidth="1"/>
    <col min="13075" max="13077" width="9.140625" style="65"/>
    <col min="13078" max="13078" width="3" style="65" customWidth="1"/>
    <col min="13079" max="13305" width="9.140625" style="65"/>
    <col min="13306" max="13306" width="14.42578125" style="65" bestFit="1" customWidth="1"/>
    <col min="13307" max="13323" width="4.7109375" style="65" customWidth="1"/>
    <col min="13324" max="13324" width="5.28515625" style="65" customWidth="1"/>
    <col min="13325" max="13327" width="4.7109375" style="65" customWidth="1"/>
    <col min="13328" max="13330" width="0" style="65" hidden="1" customWidth="1"/>
    <col min="13331" max="13333" width="9.140625" style="65"/>
    <col min="13334" max="13334" width="3" style="65" customWidth="1"/>
    <col min="13335" max="13561" width="9.140625" style="65"/>
    <col min="13562" max="13562" width="14.42578125" style="65" bestFit="1" customWidth="1"/>
    <col min="13563" max="13579" width="4.7109375" style="65" customWidth="1"/>
    <col min="13580" max="13580" width="5.28515625" style="65" customWidth="1"/>
    <col min="13581" max="13583" width="4.7109375" style="65" customWidth="1"/>
    <col min="13584" max="13586" width="0" style="65" hidden="1" customWidth="1"/>
    <col min="13587" max="13589" width="9.140625" style="65"/>
    <col min="13590" max="13590" width="3" style="65" customWidth="1"/>
    <col min="13591" max="13817" width="9.140625" style="65"/>
    <col min="13818" max="13818" width="14.42578125" style="65" bestFit="1" customWidth="1"/>
    <col min="13819" max="13835" width="4.7109375" style="65" customWidth="1"/>
    <col min="13836" max="13836" width="5.28515625" style="65" customWidth="1"/>
    <col min="13837" max="13839" width="4.7109375" style="65" customWidth="1"/>
    <col min="13840" max="13842" width="0" style="65" hidden="1" customWidth="1"/>
    <col min="13843" max="13845" width="9.140625" style="65"/>
    <col min="13846" max="13846" width="3" style="65" customWidth="1"/>
    <col min="13847" max="14073" width="9.140625" style="65"/>
    <col min="14074" max="14074" width="14.42578125" style="65" bestFit="1" customWidth="1"/>
    <col min="14075" max="14091" width="4.7109375" style="65" customWidth="1"/>
    <col min="14092" max="14092" width="5.28515625" style="65" customWidth="1"/>
    <col min="14093" max="14095" width="4.7109375" style="65" customWidth="1"/>
    <col min="14096" max="14098" width="0" style="65" hidden="1" customWidth="1"/>
    <col min="14099" max="14101" width="9.140625" style="65"/>
    <col min="14102" max="14102" width="3" style="65" customWidth="1"/>
    <col min="14103" max="14329" width="9.140625" style="65"/>
    <col min="14330" max="14330" width="14.42578125" style="65" bestFit="1" customWidth="1"/>
    <col min="14331" max="14347" width="4.7109375" style="65" customWidth="1"/>
    <col min="14348" max="14348" width="5.28515625" style="65" customWidth="1"/>
    <col min="14349" max="14351" width="4.7109375" style="65" customWidth="1"/>
    <col min="14352" max="14354" width="0" style="65" hidden="1" customWidth="1"/>
    <col min="14355" max="14357" width="9.140625" style="65"/>
    <col min="14358" max="14358" width="3" style="65" customWidth="1"/>
    <col min="14359" max="14585" width="9.140625" style="65"/>
    <col min="14586" max="14586" width="14.42578125" style="65" bestFit="1" customWidth="1"/>
    <col min="14587" max="14603" width="4.7109375" style="65" customWidth="1"/>
    <col min="14604" max="14604" width="5.28515625" style="65" customWidth="1"/>
    <col min="14605" max="14607" width="4.7109375" style="65" customWidth="1"/>
    <col min="14608" max="14610" width="0" style="65" hidden="1" customWidth="1"/>
    <col min="14611" max="14613" width="9.140625" style="65"/>
    <col min="14614" max="14614" width="3" style="65" customWidth="1"/>
    <col min="14615" max="14841" width="9.140625" style="65"/>
    <col min="14842" max="14842" width="14.42578125" style="65" bestFit="1" customWidth="1"/>
    <col min="14843" max="14859" width="4.7109375" style="65" customWidth="1"/>
    <col min="14860" max="14860" width="5.28515625" style="65" customWidth="1"/>
    <col min="14861" max="14863" width="4.7109375" style="65" customWidth="1"/>
    <col min="14864" max="14866" width="0" style="65" hidden="1" customWidth="1"/>
    <col min="14867" max="14869" width="9.140625" style="65"/>
    <col min="14870" max="14870" width="3" style="65" customWidth="1"/>
    <col min="14871" max="15097" width="9.140625" style="65"/>
    <col min="15098" max="15098" width="14.42578125" style="65" bestFit="1" customWidth="1"/>
    <col min="15099" max="15115" width="4.7109375" style="65" customWidth="1"/>
    <col min="15116" max="15116" width="5.28515625" style="65" customWidth="1"/>
    <col min="15117" max="15119" width="4.7109375" style="65" customWidth="1"/>
    <col min="15120" max="15122" width="0" style="65" hidden="1" customWidth="1"/>
    <col min="15123" max="15125" width="9.140625" style="65"/>
    <col min="15126" max="15126" width="3" style="65" customWidth="1"/>
    <col min="15127" max="15353" width="9.140625" style="65"/>
    <col min="15354" max="15354" width="14.42578125" style="65" bestFit="1" customWidth="1"/>
    <col min="15355" max="15371" width="4.7109375" style="65" customWidth="1"/>
    <col min="15372" max="15372" width="5.28515625" style="65" customWidth="1"/>
    <col min="15373" max="15375" width="4.7109375" style="65" customWidth="1"/>
    <col min="15376" max="15378" width="0" style="65" hidden="1" customWidth="1"/>
    <col min="15379" max="15381" width="9.140625" style="65"/>
    <col min="15382" max="15382" width="3" style="65" customWidth="1"/>
    <col min="15383" max="15609" width="9.140625" style="65"/>
    <col min="15610" max="15610" width="14.42578125" style="65" bestFit="1" customWidth="1"/>
    <col min="15611" max="15627" width="4.7109375" style="65" customWidth="1"/>
    <col min="15628" max="15628" width="5.28515625" style="65" customWidth="1"/>
    <col min="15629" max="15631" width="4.7109375" style="65" customWidth="1"/>
    <col min="15632" max="15634" width="0" style="65" hidden="1" customWidth="1"/>
    <col min="15635" max="15637" width="9.140625" style="65"/>
    <col min="15638" max="15638" width="3" style="65" customWidth="1"/>
    <col min="15639" max="15865" width="9.140625" style="65"/>
    <col min="15866" max="15866" width="14.42578125" style="65" bestFit="1" customWidth="1"/>
    <col min="15867" max="15883" width="4.7109375" style="65" customWidth="1"/>
    <col min="15884" max="15884" width="5.28515625" style="65" customWidth="1"/>
    <col min="15885" max="15887" width="4.7109375" style="65" customWidth="1"/>
    <col min="15888" max="15890" width="0" style="65" hidden="1" customWidth="1"/>
    <col min="15891" max="15893" width="9.140625" style="65"/>
    <col min="15894" max="15894" width="3" style="65" customWidth="1"/>
    <col min="15895" max="16121" width="9.140625" style="65"/>
    <col min="16122" max="16122" width="14.42578125" style="65" bestFit="1" customWidth="1"/>
    <col min="16123" max="16139" width="4.7109375" style="65" customWidth="1"/>
    <col min="16140" max="16140" width="5.28515625" style="65" customWidth="1"/>
    <col min="16141" max="16143" width="4.7109375" style="65" customWidth="1"/>
    <col min="16144" max="16146" width="0" style="65" hidden="1" customWidth="1"/>
    <col min="16147" max="16149" width="9.140625" style="65"/>
    <col min="16150" max="16150" width="3" style="65" customWidth="1"/>
    <col min="16151" max="16384" width="9.140625" style="65"/>
  </cols>
  <sheetData>
    <row r="1" spans="1:57" ht="50.1" customHeight="1" thickBot="1" x14ac:dyDescent="0.35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442"/>
      <c r="P1" s="442"/>
      <c r="Q1" s="442"/>
      <c r="R1" s="442"/>
      <c r="S1" s="442"/>
      <c r="T1" s="443"/>
      <c r="U1" s="49"/>
      <c r="V1" s="444"/>
      <c r="W1" s="44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277" t="s">
        <v>5</v>
      </c>
      <c r="AN1" s="265"/>
      <c r="AO1" s="266"/>
      <c r="AP1" s="277" t="s">
        <v>6</v>
      </c>
      <c r="AQ1" s="265"/>
      <c r="AR1" s="266"/>
      <c r="AS1" s="465" t="s">
        <v>7</v>
      </c>
      <c r="AT1" s="281"/>
      <c r="AU1" s="466"/>
      <c r="AV1" s="465" t="s">
        <v>9</v>
      </c>
      <c r="AW1" s="281"/>
      <c r="AX1" s="466"/>
      <c r="AY1" s="467" t="s">
        <v>13</v>
      </c>
      <c r="AZ1" s="457" t="s">
        <v>14</v>
      </c>
      <c r="BA1" s="263" t="s">
        <v>16</v>
      </c>
      <c r="BB1" s="265" t="s">
        <v>15</v>
      </c>
      <c r="BC1" s="265"/>
      <c r="BD1" s="265"/>
      <c r="BE1" s="266"/>
    </row>
    <row r="2" spans="1:57" ht="20.100000000000001" customHeight="1" thickBot="1" x14ac:dyDescent="0.35">
      <c r="A2" s="3" t="s">
        <v>0</v>
      </c>
      <c r="B2" s="129"/>
      <c r="C2" s="164"/>
      <c r="D2" s="164"/>
      <c r="E2" s="164"/>
      <c r="F2" s="21"/>
      <c r="G2" s="194">
        <f>$B3</f>
        <v>0</v>
      </c>
      <c r="H2" s="210"/>
      <c r="I2" s="195" t="s">
        <v>8</v>
      </c>
      <c r="J2" s="212"/>
      <c r="K2" s="196">
        <f>$B10</f>
        <v>0</v>
      </c>
      <c r="L2" s="21"/>
      <c r="M2" s="77">
        <f>$B7</f>
        <v>0</v>
      </c>
      <c r="N2" s="132"/>
      <c r="O2" s="78"/>
      <c r="P2" s="5"/>
      <c r="Q2" s="5"/>
      <c r="R2" s="5" t="s">
        <v>8</v>
      </c>
      <c r="S2" s="174"/>
      <c r="T2" s="6">
        <f>$B10</f>
        <v>0</v>
      </c>
      <c r="U2" s="2"/>
      <c r="V2" s="446"/>
      <c r="W2" s="447"/>
      <c r="X2" s="269">
        <f>W3</f>
        <v>0</v>
      </c>
      <c r="Y2" s="267"/>
      <c r="Z2" s="268"/>
      <c r="AA2" s="269">
        <f>W4</f>
        <v>0</v>
      </c>
      <c r="AB2" s="267"/>
      <c r="AC2" s="268"/>
      <c r="AD2" s="269">
        <f>W5</f>
        <v>0</v>
      </c>
      <c r="AE2" s="267"/>
      <c r="AF2" s="268"/>
      <c r="AG2" s="269">
        <f>W6</f>
        <v>0</v>
      </c>
      <c r="AH2" s="267"/>
      <c r="AI2" s="268"/>
      <c r="AJ2" s="269">
        <f>W7</f>
        <v>0</v>
      </c>
      <c r="AK2" s="267"/>
      <c r="AL2" s="268"/>
      <c r="AM2" s="269">
        <f>W8</f>
        <v>0</v>
      </c>
      <c r="AN2" s="267"/>
      <c r="AO2" s="268"/>
      <c r="AP2" s="269">
        <f>W9</f>
        <v>0</v>
      </c>
      <c r="AQ2" s="267"/>
      <c r="AR2" s="268"/>
      <c r="AS2" s="269">
        <f>W10</f>
        <v>0</v>
      </c>
      <c r="AT2" s="267"/>
      <c r="AU2" s="268"/>
      <c r="AV2" s="269">
        <f>W11</f>
        <v>0</v>
      </c>
      <c r="AW2" s="267"/>
      <c r="AX2" s="268"/>
      <c r="AY2" s="468"/>
      <c r="AZ2" s="458"/>
      <c r="BA2" s="264"/>
      <c r="BB2" s="267"/>
      <c r="BC2" s="267"/>
      <c r="BD2" s="267"/>
      <c r="BE2" s="268"/>
    </row>
    <row r="3" spans="1:57" ht="20.100000000000001" customHeight="1" x14ac:dyDescent="0.15">
      <c r="A3" s="7" t="s">
        <v>1</v>
      </c>
      <c r="B3" s="130"/>
      <c r="C3" s="164"/>
      <c r="D3" s="164"/>
      <c r="E3" s="164"/>
      <c r="F3" s="21"/>
      <c r="G3" s="197">
        <f>$B4</f>
        <v>0</v>
      </c>
      <c r="H3" s="211"/>
      <c r="I3" s="198" t="s">
        <v>8</v>
      </c>
      <c r="J3" s="213"/>
      <c r="K3" s="199">
        <f>$B9</f>
        <v>0</v>
      </c>
      <c r="L3" s="21"/>
      <c r="M3" s="73">
        <f>$B8</f>
        <v>0</v>
      </c>
      <c r="N3" s="133"/>
      <c r="O3" s="74"/>
      <c r="P3" s="8"/>
      <c r="Q3" s="8"/>
      <c r="R3" s="8" t="s">
        <v>8</v>
      </c>
      <c r="S3" s="175"/>
      <c r="T3" s="9">
        <f>$B9</f>
        <v>0</v>
      </c>
      <c r="U3" s="2"/>
      <c r="V3" s="10" t="s">
        <v>0</v>
      </c>
      <c r="W3" s="11">
        <f>'9členná'!$B$2</f>
        <v>0</v>
      </c>
      <c r="X3" s="451"/>
      <c r="Y3" s="452"/>
      <c r="Z3" s="453"/>
      <c r="AA3" s="15">
        <f>'9členná'!$H$6</f>
        <v>0</v>
      </c>
      <c r="AB3" s="16" t="s">
        <v>8</v>
      </c>
      <c r="AC3" s="17">
        <f>'9členná'!$J$6</f>
        <v>0</v>
      </c>
      <c r="AD3" s="15">
        <f>'9členná'!$J$10</f>
        <v>0</v>
      </c>
      <c r="AE3" s="16" t="s">
        <v>8</v>
      </c>
      <c r="AF3" s="17">
        <f>'9členná'!$H$10</f>
        <v>0</v>
      </c>
      <c r="AG3" s="15">
        <f>'9členná'!$H$15</f>
        <v>0</v>
      </c>
      <c r="AH3" s="16" t="s">
        <v>8</v>
      </c>
      <c r="AI3" s="17">
        <f>'9členná'!$J$15</f>
        <v>0</v>
      </c>
      <c r="AJ3" s="15">
        <f>'9členná'!$J$19</f>
        <v>0</v>
      </c>
      <c r="AK3" s="16" t="s">
        <v>8</v>
      </c>
      <c r="AL3" s="17">
        <f>'9členná'!$H$19</f>
        <v>0</v>
      </c>
      <c r="AM3" s="15">
        <f>'9členná'!$N$6</f>
        <v>0</v>
      </c>
      <c r="AN3" s="16" t="s">
        <v>8</v>
      </c>
      <c r="AO3" s="17">
        <f>'9členná'!$S$6</f>
        <v>0</v>
      </c>
      <c r="AP3" s="15">
        <f>'9členná'!$S$10</f>
        <v>0</v>
      </c>
      <c r="AQ3" s="16" t="s">
        <v>8</v>
      </c>
      <c r="AR3" s="17">
        <f>'9členná'!$N$10</f>
        <v>0</v>
      </c>
      <c r="AS3" s="15">
        <f>'9členná'!$N$15</f>
        <v>0</v>
      </c>
      <c r="AT3" s="16" t="s">
        <v>8</v>
      </c>
      <c r="AU3" s="17">
        <f>'9členná'!$S$15</f>
        <v>0</v>
      </c>
      <c r="AV3" s="15">
        <f>'9členná'!$S$19</f>
        <v>0</v>
      </c>
      <c r="AW3" s="16" t="s">
        <v>8</v>
      </c>
      <c r="AX3" s="17">
        <f>'9členná'!$N$19</f>
        <v>0</v>
      </c>
      <c r="AY3" s="18">
        <f>SUM(IF(X3&gt;Z3,1,0),IF(AA3&gt;AC3,1,0),IF(AD3&gt;AF3,1,0),IF(AG3&gt;AI3,1,0),IF(AJ3&gt;AL3,1,0),IF(AM3&gt;AO3,1,0),IF(AP3&gt;AR3,1,0),IF(AS3&gt;AU3,1,0),IF(AV3&gt;AX3,1,0),IF(AV3&gt;AX3,1,0))</f>
        <v>0</v>
      </c>
      <c r="AZ3" s="184" t="e">
        <f>_xlfn.RANK.EQ(BA3,$BA$3:$BA$11)</f>
        <v>#DIV/0!</v>
      </c>
      <c r="BA3" s="69" t="e">
        <f>1000*AY3+BE3</f>
        <v>#DIV/0!</v>
      </c>
      <c r="BB3" s="16">
        <f t="shared" ref="BB3:BB11" si="0">X3+AA3+AD3+AG3+AJ3+AM3+AP3+AS3+AV3</f>
        <v>0</v>
      </c>
      <c r="BC3" s="16" t="s">
        <v>8</v>
      </c>
      <c r="BD3" s="16">
        <f t="shared" ref="BD3:BD11" si="1">Z3+AC3+AF3+AI3+AL3+AO3+AR3+AU3+AX3</f>
        <v>0</v>
      </c>
      <c r="BE3" s="58" t="e">
        <f t="shared" ref="BE3:BE11" si="2">BB3/BD3</f>
        <v>#DIV/0!</v>
      </c>
    </row>
    <row r="4" spans="1:57" ht="20.100000000000001" customHeight="1" x14ac:dyDescent="0.15">
      <c r="A4" s="7" t="s">
        <v>2</v>
      </c>
      <c r="B4" s="130"/>
      <c r="C4" s="164"/>
      <c r="D4" s="164"/>
      <c r="E4" s="164"/>
      <c r="F4" s="21"/>
      <c r="G4" s="197">
        <f>$B5</f>
        <v>0</v>
      </c>
      <c r="H4" s="211"/>
      <c r="I4" s="198" t="s">
        <v>8</v>
      </c>
      <c r="J4" s="213"/>
      <c r="K4" s="199">
        <f>$B8</f>
        <v>0</v>
      </c>
      <c r="L4" s="21"/>
      <c r="M4" s="73">
        <f>$B4</f>
        <v>0</v>
      </c>
      <c r="N4" s="133"/>
      <c r="O4" s="74"/>
      <c r="P4" s="8"/>
      <c r="Q4" s="8"/>
      <c r="R4" s="8" t="s">
        <v>8</v>
      </c>
      <c r="S4" s="175"/>
      <c r="T4" s="9">
        <f>$B5</f>
        <v>0</v>
      </c>
      <c r="U4" s="2"/>
      <c r="V4" s="7" t="s">
        <v>1</v>
      </c>
      <c r="W4" s="22">
        <f>'9členná'!$B$3</f>
        <v>0</v>
      </c>
      <c r="X4" s="146">
        <f>AC3</f>
        <v>0</v>
      </c>
      <c r="Y4" s="147" t="s">
        <v>8</v>
      </c>
      <c r="Z4" s="148">
        <f>AA3</f>
        <v>0</v>
      </c>
      <c r="AA4" s="448"/>
      <c r="AB4" s="449"/>
      <c r="AC4" s="450"/>
      <c r="AD4" s="29">
        <f>'9členná'!$H$14</f>
        <v>0</v>
      </c>
      <c r="AE4" s="30" t="s">
        <v>8</v>
      </c>
      <c r="AF4" s="31">
        <f>'9členná'!$J$14</f>
        <v>0</v>
      </c>
      <c r="AG4" s="29">
        <f>'9členná'!$J$18</f>
        <v>0</v>
      </c>
      <c r="AH4" s="30" t="s">
        <v>8</v>
      </c>
      <c r="AI4" s="31">
        <f>'9členná'!$H$18</f>
        <v>0</v>
      </c>
      <c r="AJ4" s="29">
        <f>'9členná'!$N$5</f>
        <v>0</v>
      </c>
      <c r="AK4" s="30" t="s">
        <v>8</v>
      </c>
      <c r="AL4" s="31">
        <f>'9členná'!$S$5</f>
        <v>0</v>
      </c>
      <c r="AM4" s="29">
        <f>'9členná'!$S$9</f>
        <v>0</v>
      </c>
      <c r="AN4" s="30" t="s">
        <v>8</v>
      </c>
      <c r="AO4" s="31">
        <f>'9členná'!$N$9</f>
        <v>0</v>
      </c>
      <c r="AP4" s="29">
        <f>'9členná'!$N$14</f>
        <v>0</v>
      </c>
      <c r="AQ4" s="30" t="s">
        <v>8</v>
      </c>
      <c r="AR4" s="31">
        <f>'9členná'!$S$14</f>
        <v>0</v>
      </c>
      <c r="AS4" s="29">
        <f>'9členná'!$S$18</f>
        <v>0</v>
      </c>
      <c r="AT4" s="30" t="s">
        <v>8</v>
      </c>
      <c r="AU4" s="31">
        <f>'9členná'!$N$18</f>
        <v>0</v>
      </c>
      <c r="AV4" s="29">
        <f>'9členná'!$H$2</f>
        <v>0</v>
      </c>
      <c r="AW4" s="30" t="s">
        <v>8</v>
      </c>
      <c r="AX4" s="31">
        <f>'9členná'!$J$2</f>
        <v>0</v>
      </c>
      <c r="AY4" s="32">
        <f t="shared" ref="AY4:AY11" si="3">SUM(IF(X4&gt;Z4,1,0),IF(AA4&gt;AC4,1,0),IF(AD4&gt;AF4,1,0),IF(AG4&gt;AI4,1,0),IF(AJ4&gt;AL4,1,0),IF(AM4&gt;AO4,1,0),IF(AP4&gt;AR4,1,0),IF(AS4&gt;AU4,1,0),IF(AV4&gt;AX4,1,0),IF(AV4&gt;AX4,1,0))</f>
        <v>0</v>
      </c>
      <c r="AZ4" s="184" t="e">
        <f t="shared" ref="AZ4:AZ11" si="4">_xlfn.RANK.EQ(BA4,$BA$3:$BA$11)</f>
        <v>#DIV/0!</v>
      </c>
      <c r="BA4" s="69" t="e">
        <f t="shared" ref="BA4:BA11" si="5">1000*AY4+BE4</f>
        <v>#DIV/0!</v>
      </c>
      <c r="BB4" s="30">
        <f t="shared" si="0"/>
        <v>0</v>
      </c>
      <c r="BC4" s="30" t="s">
        <v>8</v>
      </c>
      <c r="BD4" s="30">
        <f t="shared" si="1"/>
        <v>0</v>
      </c>
      <c r="BE4" s="60" t="e">
        <f t="shared" si="2"/>
        <v>#DIV/0!</v>
      </c>
    </row>
    <row r="5" spans="1:57" ht="20.100000000000001" customHeight="1" x14ac:dyDescent="0.15">
      <c r="A5" s="7" t="s">
        <v>3</v>
      </c>
      <c r="B5" s="130"/>
      <c r="C5" s="164"/>
      <c r="D5" s="164"/>
      <c r="E5" s="164"/>
      <c r="F5" s="21"/>
      <c r="G5" s="73">
        <f>$B6</f>
        <v>0</v>
      </c>
      <c r="H5" s="133"/>
      <c r="I5" s="8" t="s">
        <v>8</v>
      </c>
      <c r="J5" s="175"/>
      <c r="K5" s="9">
        <f>$B7</f>
        <v>0</v>
      </c>
      <c r="L5" s="21"/>
      <c r="M5" s="197">
        <f>$B3</f>
        <v>0</v>
      </c>
      <c r="N5" s="211"/>
      <c r="O5" s="200"/>
      <c r="P5" s="198"/>
      <c r="Q5" s="198"/>
      <c r="R5" s="198" t="s">
        <v>8</v>
      </c>
      <c r="S5" s="213"/>
      <c r="T5" s="199">
        <f>$B6</f>
        <v>0</v>
      </c>
      <c r="U5" s="2"/>
      <c r="V5" s="7" t="s">
        <v>2</v>
      </c>
      <c r="W5" s="22">
        <f>'9členná'!$B$4</f>
        <v>0</v>
      </c>
      <c r="X5" s="146">
        <f>AF3</f>
        <v>0</v>
      </c>
      <c r="Y5" s="147" t="s">
        <v>8</v>
      </c>
      <c r="Z5" s="148">
        <f>AD3</f>
        <v>0</v>
      </c>
      <c r="AA5" s="146">
        <f>AF4</f>
        <v>0</v>
      </c>
      <c r="AB5" s="147" t="s">
        <v>8</v>
      </c>
      <c r="AC5" s="148">
        <f>AD4</f>
        <v>0</v>
      </c>
      <c r="AD5" s="448"/>
      <c r="AE5" s="449"/>
      <c r="AF5" s="450"/>
      <c r="AG5" s="29">
        <f>'9členná'!$N$4</f>
        <v>0</v>
      </c>
      <c r="AH5" s="30" t="s">
        <v>8</v>
      </c>
      <c r="AI5" s="31">
        <f>'9členná'!$S$4</f>
        <v>0</v>
      </c>
      <c r="AJ5" s="29">
        <f>'9členná'!$S$8</f>
        <v>0</v>
      </c>
      <c r="AK5" s="30" t="s">
        <v>8</v>
      </c>
      <c r="AL5" s="31">
        <f>'9členná'!$N$8</f>
        <v>0</v>
      </c>
      <c r="AM5" s="29">
        <f>'9členná'!$N$13</f>
        <v>0</v>
      </c>
      <c r="AN5" s="30" t="s">
        <v>8</v>
      </c>
      <c r="AO5" s="31">
        <f>'9členná'!$S$13</f>
        <v>0</v>
      </c>
      <c r="AP5" s="29">
        <f>'9členná'!$S$17</f>
        <v>0</v>
      </c>
      <c r="AQ5" s="30" t="s">
        <v>8</v>
      </c>
      <c r="AR5" s="31">
        <f>'9členná'!$N$17</f>
        <v>0</v>
      </c>
      <c r="AS5" s="29">
        <f>'9členná'!$H$3</f>
        <v>0</v>
      </c>
      <c r="AT5" s="30" t="s">
        <v>8</v>
      </c>
      <c r="AU5" s="31">
        <f>'9členná'!$J$3</f>
        <v>0</v>
      </c>
      <c r="AV5" s="29">
        <f>'9členná'!$J$7</f>
        <v>0</v>
      </c>
      <c r="AW5" s="30" t="s">
        <v>8</v>
      </c>
      <c r="AX5" s="31">
        <f>'9členná'!$H$7</f>
        <v>0</v>
      </c>
      <c r="AY5" s="32">
        <f t="shared" si="3"/>
        <v>0</v>
      </c>
      <c r="AZ5" s="184" t="e">
        <f t="shared" si="4"/>
        <v>#DIV/0!</v>
      </c>
      <c r="BA5" s="69" t="e">
        <f t="shared" si="5"/>
        <v>#DIV/0!</v>
      </c>
      <c r="BB5" s="30">
        <f t="shared" si="0"/>
        <v>0</v>
      </c>
      <c r="BC5" s="30" t="s">
        <v>8</v>
      </c>
      <c r="BD5" s="30">
        <f t="shared" si="1"/>
        <v>0</v>
      </c>
      <c r="BE5" s="60" t="e">
        <f t="shared" si="2"/>
        <v>#DIV/0!</v>
      </c>
    </row>
    <row r="6" spans="1:57" ht="20.100000000000001" customHeight="1" x14ac:dyDescent="0.15">
      <c r="A6" s="7" t="s">
        <v>4</v>
      </c>
      <c r="B6" s="130"/>
      <c r="C6" s="164"/>
      <c r="D6" s="164"/>
      <c r="E6" s="164"/>
      <c r="F6" s="21"/>
      <c r="G6" s="73">
        <f>$B2</f>
        <v>0</v>
      </c>
      <c r="H6" s="133"/>
      <c r="I6" s="8" t="s">
        <v>8</v>
      </c>
      <c r="J6" s="175"/>
      <c r="K6" s="9">
        <f>$B3</f>
        <v>0</v>
      </c>
      <c r="L6" s="21"/>
      <c r="M6" s="197">
        <f>$B2</f>
        <v>0</v>
      </c>
      <c r="N6" s="211"/>
      <c r="O6" s="200"/>
      <c r="P6" s="198"/>
      <c r="Q6" s="198"/>
      <c r="R6" s="198" t="s">
        <v>8</v>
      </c>
      <c r="S6" s="213"/>
      <c r="T6" s="199">
        <f>$B7</f>
        <v>0</v>
      </c>
      <c r="U6" s="2"/>
      <c r="V6" s="7" t="s">
        <v>3</v>
      </c>
      <c r="W6" s="22">
        <f>'9členná'!$B$5</f>
        <v>0</v>
      </c>
      <c r="X6" s="146">
        <f>AI3</f>
        <v>0</v>
      </c>
      <c r="Y6" s="147" t="s">
        <v>8</v>
      </c>
      <c r="Z6" s="148">
        <f>AG3</f>
        <v>0</v>
      </c>
      <c r="AA6" s="146">
        <f>AI4</f>
        <v>0</v>
      </c>
      <c r="AB6" s="147" t="s">
        <v>8</v>
      </c>
      <c r="AC6" s="148">
        <f>AG4</f>
        <v>0</v>
      </c>
      <c r="AD6" s="146">
        <f>AI5</f>
        <v>0</v>
      </c>
      <c r="AE6" s="147" t="s">
        <v>8</v>
      </c>
      <c r="AF6" s="148">
        <f>AG5</f>
        <v>0</v>
      </c>
      <c r="AG6" s="448"/>
      <c r="AH6" s="449"/>
      <c r="AI6" s="450"/>
      <c r="AJ6" s="29">
        <f>'9členná'!$N$12</f>
        <v>0</v>
      </c>
      <c r="AK6" s="30" t="s">
        <v>8</v>
      </c>
      <c r="AL6" s="31">
        <f>'9členná'!$S$12</f>
        <v>0</v>
      </c>
      <c r="AM6" s="29">
        <f>'9členná'!$N$16</f>
        <v>0</v>
      </c>
      <c r="AN6" s="30" t="s">
        <v>8</v>
      </c>
      <c r="AO6" s="31">
        <f>'9členná'!$S$16</f>
        <v>0</v>
      </c>
      <c r="AP6" s="29">
        <f>'9členná'!$H$4</f>
        <v>0</v>
      </c>
      <c r="AQ6" s="30" t="s">
        <v>8</v>
      </c>
      <c r="AR6" s="31">
        <f>'9členná'!$J$4</f>
        <v>0</v>
      </c>
      <c r="AS6" s="29">
        <f>'9členná'!$J$8</f>
        <v>0</v>
      </c>
      <c r="AT6" s="30" t="s">
        <v>8</v>
      </c>
      <c r="AU6" s="31">
        <f>'9členná'!$H$8</f>
        <v>0</v>
      </c>
      <c r="AV6" s="29">
        <f>'9členná'!$H$11</f>
        <v>0</v>
      </c>
      <c r="AW6" s="30" t="s">
        <v>8</v>
      </c>
      <c r="AX6" s="31">
        <f>'9členná'!$J$11</f>
        <v>0</v>
      </c>
      <c r="AY6" s="32">
        <f t="shared" si="3"/>
        <v>0</v>
      </c>
      <c r="AZ6" s="184" t="e">
        <f t="shared" si="4"/>
        <v>#DIV/0!</v>
      </c>
      <c r="BA6" s="69" t="e">
        <f t="shared" si="5"/>
        <v>#DIV/0!</v>
      </c>
      <c r="BB6" s="30">
        <f t="shared" si="0"/>
        <v>0</v>
      </c>
      <c r="BC6" s="30" t="s">
        <v>8</v>
      </c>
      <c r="BD6" s="30">
        <f t="shared" si="1"/>
        <v>0</v>
      </c>
      <c r="BE6" s="60" t="e">
        <f t="shared" si="2"/>
        <v>#DIV/0!</v>
      </c>
    </row>
    <row r="7" spans="1:57" ht="20.100000000000001" customHeight="1" x14ac:dyDescent="0.15">
      <c r="A7" s="7" t="s">
        <v>5</v>
      </c>
      <c r="B7" s="130"/>
      <c r="C7" s="164"/>
      <c r="D7" s="164"/>
      <c r="E7" s="164"/>
      <c r="F7" s="21"/>
      <c r="G7" s="73">
        <f>$B10</f>
        <v>0</v>
      </c>
      <c r="H7" s="133"/>
      <c r="I7" s="8" t="s">
        <v>8</v>
      </c>
      <c r="J7" s="175"/>
      <c r="K7" s="9">
        <f>$B4</f>
        <v>0</v>
      </c>
      <c r="L7" s="21"/>
      <c r="M7" s="197">
        <f>$B10</f>
        <v>0</v>
      </c>
      <c r="N7" s="211"/>
      <c r="O7" s="200"/>
      <c r="P7" s="198"/>
      <c r="Q7" s="198"/>
      <c r="R7" s="198" t="s">
        <v>8</v>
      </c>
      <c r="S7" s="213"/>
      <c r="T7" s="199">
        <f>$B8</f>
        <v>0</v>
      </c>
      <c r="U7" s="2"/>
      <c r="V7" s="7" t="s">
        <v>4</v>
      </c>
      <c r="W7" s="22">
        <f>'9členná'!$B$6</f>
        <v>0</v>
      </c>
      <c r="X7" s="146">
        <f>AL3</f>
        <v>0</v>
      </c>
      <c r="Y7" s="147" t="s">
        <v>8</v>
      </c>
      <c r="Z7" s="148">
        <f>AJ3</f>
        <v>0</v>
      </c>
      <c r="AA7" s="146">
        <f>AL4</f>
        <v>0</v>
      </c>
      <c r="AB7" s="147" t="s">
        <v>8</v>
      </c>
      <c r="AC7" s="148">
        <f>AJ4</f>
        <v>0</v>
      </c>
      <c r="AD7" s="146">
        <f>AL5</f>
        <v>0</v>
      </c>
      <c r="AE7" s="147" t="s">
        <v>8</v>
      </c>
      <c r="AF7" s="148">
        <f>AJ5</f>
        <v>0</v>
      </c>
      <c r="AG7" s="146">
        <f>AL6</f>
        <v>0</v>
      </c>
      <c r="AH7" s="147" t="s">
        <v>8</v>
      </c>
      <c r="AI7" s="148">
        <f>AJ6</f>
        <v>0</v>
      </c>
      <c r="AJ7" s="448"/>
      <c r="AK7" s="449"/>
      <c r="AL7" s="450"/>
      <c r="AM7" s="29">
        <f>'9členná'!$H$5</f>
        <v>0</v>
      </c>
      <c r="AN7" s="30" t="s">
        <v>8</v>
      </c>
      <c r="AO7" s="31">
        <f>'9členná'!$J$5</f>
        <v>0</v>
      </c>
      <c r="AP7" s="29">
        <f>'9členná'!$J$9</f>
        <v>0</v>
      </c>
      <c r="AQ7" s="30" t="s">
        <v>8</v>
      </c>
      <c r="AR7" s="31">
        <f>'9členná'!$H$9</f>
        <v>0</v>
      </c>
      <c r="AS7" s="29">
        <f>'9členná'!$H$12</f>
        <v>0</v>
      </c>
      <c r="AT7" s="30" t="s">
        <v>8</v>
      </c>
      <c r="AU7" s="31">
        <f>'9členná'!$J$12</f>
        <v>0</v>
      </c>
      <c r="AV7" s="29">
        <f>'9členná'!$J$16</f>
        <v>0</v>
      </c>
      <c r="AW7" s="30" t="s">
        <v>8</v>
      </c>
      <c r="AX7" s="31">
        <f>'9členná'!$H$16</f>
        <v>0</v>
      </c>
      <c r="AY7" s="32">
        <f t="shared" si="3"/>
        <v>0</v>
      </c>
      <c r="AZ7" s="184" t="e">
        <f t="shared" si="4"/>
        <v>#DIV/0!</v>
      </c>
      <c r="BA7" s="69" t="e">
        <f t="shared" si="5"/>
        <v>#DIV/0!</v>
      </c>
      <c r="BB7" s="30">
        <f t="shared" si="0"/>
        <v>0</v>
      </c>
      <c r="BC7" s="30" t="s">
        <v>8</v>
      </c>
      <c r="BD7" s="30">
        <f t="shared" si="1"/>
        <v>0</v>
      </c>
      <c r="BE7" s="60" t="e">
        <f t="shared" si="2"/>
        <v>#DIV/0!</v>
      </c>
    </row>
    <row r="8" spans="1:57" ht="20.100000000000001" customHeight="1" x14ac:dyDescent="0.15">
      <c r="A8" s="7" t="s">
        <v>6</v>
      </c>
      <c r="B8" s="130"/>
      <c r="C8" s="164"/>
      <c r="D8" s="164"/>
      <c r="E8" s="164"/>
      <c r="F8" s="21"/>
      <c r="G8" s="197">
        <f>$B9</f>
        <v>0</v>
      </c>
      <c r="H8" s="211"/>
      <c r="I8" s="198" t="s">
        <v>8</v>
      </c>
      <c r="J8" s="213"/>
      <c r="K8" s="199">
        <f>$B5</f>
        <v>0</v>
      </c>
      <c r="L8" s="21"/>
      <c r="M8" s="73">
        <f>$B6</f>
        <v>0</v>
      </c>
      <c r="N8" s="133"/>
      <c r="O8" s="74"/>
      <c r="P8" s="8"/>
      <c r="Q8" s="8"/>
      <c r="R8" s="8" t="s">
        <v>8</v>
      </c>
      <c r="S8" s="175"/>
      <c r="T8" s="9">
        <f>$B4</f>
        <v>0</v>
      </c>
      <c r="U8" s="2"/>
      <c r="V8" s="7" t="s">
        <v>5</v>
      </c>
      <c r="W8" s="22">
        <f>'9členná'!$B$7</f>
        <v>0</v>
      </c>
      <c r="X8" s="146">
        <f>AO3</f>
        <v>0</v>
      </c>
      <c r="Y8" s="147" t="s">
        <v>8</v>
      </c>
      <c r="Z8" s="148">
        <f>AM3</f>
        <v>0</v>
      </c>
      <c r="AA8" s="146">
        <f>AO4</f>
        <v>0</v>
      </c>
      <c r="AB8" s="147" t="s">
        <v>8</v>
      </c>
      <c r="AC8" s="148">
        <f t="shared" ref="AC8:AC9" si="6">AJ5</f>
        <v>0</v>
      </c>
      <c r="AD8" s="146">
        <f>AO5</f>
        <v>0</v>
      </c>
      <c r="AE8" s="147" t="s">
        <v>8</v>
      </c>
      <c r="AF8" s="148">
        <f>AM5</f>
        <v>0</v>
      </c>
      <c r="AG8" s="146">
        <f>AO6</f>
        <v>0</v>
      </c>
      <c r="AH8" s="147" t="s">
        <v>8</v>
      </c>
      <c r="AI8" s="148">
        <f>AM6</f>
        <v>0</v>
      </c>
      <c r="AJ8" s="146">
        <f>AO7</f>
        <v>0</v>
      </c>
      <c r="AK8" s="147" t="s">
        <v>8</v>
      </c>
      <c r="AL8" s="148">
        <f>AM7</f>
        <v>0</v>
      </c>
      <c r="AM8" s="448"/>
      <c r="AN8" s="449"/>
      <c r="AO8" s="450"/>
      <c r="AP8" s="29">
        <f>'9členná'!$H$13</f>
        <v>0</v>
      </c>
      <c r="AQ8" s="30" t="s">
        <v>8</v>
      </c>
      <c r="AR8" s="31">
        <f>'9členná'!$J$13</f>
        <v>0</v>
      </c>
      <c r="AS8" s="29">
        <f>'9členná'!$J$17</f>
        <v>0</v>
      </c>
      <c r="AT8" s="30" t="s">
        <v>8</v>
      </c>
      <c r="AU8" s="31">
        <f>'9členná'!$H$17</f>
        <v>0</v>
      </c>
      <c r="AV8" s="29">
        <f>'9členná'!$N$2</f>
        <v>0</v>
      </c>
      <c r="AW8" s="30" t="s">
        <v>8</v>
      </c>
      <c r="AX8" s="31">
        <f>'9členná'!$S$2</f>
        <v>0</v>
      </c>
      <c r="AY8" s="32">
        <f t="shared" si="3"/>
        <v>0</v>
      </c>
      <c r="AZ8" s="184" t="e">
        <f t="shared" si="4"/>
        <v>#DIV/0!</v>
      </c>
      <c r="BA8" s="69" t="e">
        <f t="shared" si="5"/>
        <v>#DIV/0!</v>
      </c>
      <c r="BB8" s="30">
        <f t="shared" si="0"/>
        <v>0</v>
      </c>
      <c r="BC8" s="30" t="s">
        <v>8</v>
      </c>
      <c r="BD8" s="30">
        <f t="shared" si="1"/>
        <v>0</v>
      </c>
      <c r="BE8" s="60" t="e">
        <f t="shared" si="2"/>
        <v>#DIV/0!</v>
      </c>
    </row>
    <row r="9" spans="1:57" ht="20.100000000000001" customHeight="1" x14ac:dyDescent="0.15">
      <c r="A9" s="7" t="s">
        <v>7</v>
      </c>
      <c r="B9" s="130"/>
      <c r="C9" s="164"/>
      <c r="D9" s="164"/>
      <c r="E9" s="164"/>
      <c r="F9" s="21"/>
      <c r="G9" s="197">
        <f>$B8</f>
        <v>0</v>
      </c>
      <c r="H9" s="211"/>
      <c r="I9" s="198" t="s">
        <v>8</v>
      </c>
      <c r="J9" s="213"/>
      <c r="K9" s="199">
        <f>$B6</f>
        <v>0</v>
      </c>
      <c r="L9" s="21"/>
      <c r="M9" s="73">
        <f>$B7</f>
        <v>0</v>
      </c>
      <c r="N9" s="133"/>
      <c r="O9" s="74"/>
      <c r="P9" s="8"/>
      <c r="Q9" s="8"/>
      <c r="R9" s="8" t="s">
        <v>8</v>
      </c>
      <c r="S9" s="175"/>
      <c r="T9" s="9">
        <f>$B3</f>
        <v>0</v>
      </c>
      <c r="U9" s="2"/>
      <c r="V9" s="7" t="s">
        <v>6</v>
      </c>
      <c r="W9" s="22">
        <f>'9členná'!$B$8</f>
        <v>0</v>
      </c>
      <c r="X9" s="146">
        <f>AR3</f>
        <v>0</v>
      </c>
      <c r="Y9" s="147" t="s">
        <v>8</v>
      </c>
      <c r="Z9" s="148">
        <f>AP3</f>
        <v>0</v>
      </c>
      <c r="AA9" s="146">
        <f>AR4</f>
        <v>0</v>
      </c>
      <c r="AB9" s="147" t="s">
        <v>8</v>
      </c>
      <c r="AC9" s="148">
        <f t="shared" si="6"/>
        <v>0</v>
      </c>
      <c r="AD9" s="146">
        <f>AR5</f>
        <v>0</v>
      </c>
      <c r="AE9" s="147" t="s">
        <v>8</v>
      </c>
      <c r="AF9" s="148">
        <f>AP5</f>
        <v>0</v>
      </c>
      <c r="AG9" s="146">
        <f>AR6</f>
        <v>0</v>
      </c>
      <c r="AH9" s="147" t="s">
        <v>8</v>
      </c>
      <c r="AI9" s="148">
        <f>AP6</f>
        <v>0</v>
      </c>
      <c r="AJ9" s="146">
        <f>AR7</f>
        <v>0</v>
      </c>
      <c r="AK9" s="147" t="s">
        <v>8</v>
      </c>
      <c r="AL9" s="148">
        <f>AP7</f>
        <v>0</v>
      </c>
      <c r="AM9" s="146">
        <f>AR8</f>
        <v>0</v>
      </c>
      <c r="AN9" s="147" t="s">
        <v>8</v>
      </c>
      <c r="AO9" s="148">
        <f>AP8</f>
        <v>0</v>
      </c>
      <c r="AP9" s="448"/>
      <c r="AQ9" s="449"/>
      <c r="AR9" s="450"/>
      <c r="AS9" s="29">
        <f>'9členná'!$N$3</f>
        <v>0</v>
      </c>
      <c r="AT9" s="30" t="s">
        <v>8</v>
      </c>
      <c r="AU9" s="31">
        <f>'9členná'!$S$3</f>
        <v>0</v>
      </c>
      <c r="AV9" s="29">
        <f>'9členná'!$S$7</f>
        <v>0</v>
      </c>
      <c r="AW9" s="30" t="s">
        <v>8</v>
      </c>
      <c r="AX9" s="31">
        <f>'9členná'!$N$7</f>
        <v>0</v>
      </c>
      <c r="AY9" s="32">
        <f t="shared" si="3"/>
        <v>0</v>
      </c>
      <c r="AZ9" s="184" t="e">
        <f t="shared" si="4"/>
        <v>#DIV/0!</v>
      </c>
      <c r="BA9" s="69" t="e">
        <f t="shared" si="5"/>
        <v>#DIV/0!</v>
      </c>
      <c r="BB9" s="30">
        <f t="shared" si="0"/>
        <v>0</v>
      </c>
      <c r="BC9" s="30" t="s">
        <v>8</v>
      </c>
      <c r="BD9" s="30">
        <f t="shared" si="1"/>
        <v>0</v>
      </c>
      <c r="BE9" s="60" t="e">
        <f t="shared" si="2"/>
        <v>#DIV/0!</v>
      </c>
    </row>
    <row r="10" spans="1:57" ht="20.100000000000001" customHeight="1" thickBot="1" x14ac:dyDescent="0.2">
      <c r="A10" s="37" t="s">
        <v>9</v>
      </c>
      <c r="B10" s="131"/>
      <c r="C10" s="164"/>
      <c r="D10" s="164"/>
      <c r="E10" s="164"/>
      <c r="F10" s="21"/>
      <c r="G10" s="197">
        <f>$B4</f>
        <v>0</v>
      </c>
      <c r="H10" s="211"/>
      <c r="I10" s="198" t="s">
        <v>8</v>
      </c>
      <c r="J10" s="213"/>
      <c r="K10" s="199">
        <f>$B2</f>
        <v>0</v>
      </c>
      <c r="L10" s="21"/>
      <c r="M10" s="73">
        <f>$B8</f>
        <v>0</v>
      </c>
      <c r="N10" s="133"/>
      <c r="O10" s="75"/>
      <c r="P10" s="75"/>
      <c r="Q10" s="74"/>
      <c r="R10" s="8" t="s">
        <v>8</v>
      </c>
      <c r="S10" s="175"/>
      <c r="T10" s="9">
        <f>$B2</f>
        <v>0</v>
      </c>
      <c r="U10" s="2"/>
      <c r="V10" s="7" t="s">
        <v>7</v>
      </c>
      <c r="W10" s="22">
        <f>'9členná'!$B$9</f>
        <v>0</v>
      </c>
      <c r="X10" s="146">
        <f>AU3</f>
        <v>0</v>
      </c>
      <c r="Y10" s="147" t="s">
        <v>8</v>
      </c>
      <c r="Z10" s="148">
        <f>AS3</f>
        <v>0</v>
      </c>
      <c r="AA10" s="146">
        <f>AU4</f>
        <v>0</v>
      </c>
      <c r="AB10" s="147" t="s">
        <v>8</v>
      </c>
      <c r="AC10" s="148">
        <f>AS4</f>
        <v>0</v>
      </c>
      <c r="AD10" s="146">
        <f>AU5</f>
        <v>0</v>
      </c>
      <c r="AE10" s="147" t="s">
        <v>8</v>
      </c>
      <c r="AF10" s="148">
        <f>AS5</f>
        <v>0</v>
      </c>
      <c r="AG10" s="146">
        <f>AU6</f>
        <v>0</v>
      </c>
      <c r="AH10" s="147" t="s">
        <v>8</v>
      </c>
      <c r="AI10" s="148">
        <f>AS6</f>
        <v>0</v>
      </c>
      <c r="AJ10" s="146">
        <f>AU7</f>
        <v>0</v>
      </c>
      <c r="AK10" s="147" t="s">
        <v>8</v>
      </c>
      <c r="AL10" s="148">
        <f>AS7</f>
        <v>0</v>
      </c>
      <c r="AM10" s="146">
        <f>AU8</f>
        <v>0</v>
      </c>
      <c r="AN10" s="147" t="s">
        <v>8</v>
      </c>
      <c r="AO10" s="148">
        <f>AS8</f>
        <v>0</v>
      </c>
      <c r="AP10" s="146">
        <f>AU9</f>
        <v>0</v>
      </c>
      <c r="AQ10" s="147" t="s">
        <v>8</v>
      </c>
      <c r="AR10" s="148">
        <f>AS9</f>
        <v>0</v>
      </c>
      <c r="AS10" s="448"/>
      <c r="AT10" s="449"/>
      <c r="AU10" s="450"/>
      <c r="AV10" s="29">
        <f>'9členná'!$N$11</f>
        <v>0</v>
      </c>
      <c r="AW10" s="30" t="s">
        <v>8</v>
      </c>
      <c r="AX10" s="31">
        <f>'9členná'!$S$11</f>
        <v>0</v>
      </c>
      <c r="AY10" s="32">
        <f t="shared" si="3"/>
        <v>0</v>
      </c>
      <c r="AZ10" s="184" t="e">
        <f t="shared" si="4"/>
        <v>#DIV/0!</v>
      </c>
      <c r="BA10" s="69" t="e">
        <f t="shared" si="5"/>
        <v>#DIV/0!</v>
      </c>
      <c r="BB10" s="30">
        <f t="shared" si="0"/>
        <v>0</v>
      </c>
      <c r="BC10" s="30" t="s">
        <v>8</v>
      </c>
      <c r="BD10" s="30">
        <f t="shared" si="1"/>
        <v>0</v>
      </c>
      <c r="BE10" s="60" t="e">
        <f t="shared" si="2"/>
        <v>#DIV/0!</v>
      </c>
    </row>
    <row r="11" spans="1:57" ht="20.100000000000001" customHeight="1" thickBot="1" x14ac:dyDescent="0.2">
      <c r="B11" s="70"/>
      <c r="C11" s="70"/>
      <c r="D11" s="70"/>
      <c r="E11" s="70"/>
      <c r="F11" s="21"/>
      <c r="G11" s="73">
        <f>$B5</f>
        <v>0</v>
      </c>
      <c r="H11" s="133"/>
      <c r="I11" s="8" t="s">
        <v>8</v>
      </c>
      <c r="J11" s="175"/>
      <c r="K11" s="9">
        <f>$B10</f>
        <v>0</v>
      </c>
      <c r="L11" s="21"/>
      <c r="M11" s="197">
        <f>$B9</f>
        <v>0</v>
      </c>
      <c r="N11" s="211"/>
      <c r="O11" s="201"/>
      <c r="P11" s="201"/>
      <c r="Q11" s="200"/>
      <c r="R11" s="198" t="s">
        <v>8</v>
      </c>
      <c r="S11" s="213"/>
      <c r="T11" s="199">
        <f>$B10</f>
        <v>0</v>
      </c>
      <c r="V11" s="37" t="s">
        <v>9</v>
      </c>
      <c r="W11" s="38">
        <f>'9členná'!$B$10</f>
        <v>0</v>
      </c>
      <c r="X11" s="149">
        <f>AX3</f>
        <v>0</v>
      </c>
      <c r="Y11" s="150" t="s">
        <v>8</v>
      </c>
      <c r="Z11" s="151">
        <f>AV3</f>
        <v>0</v>
      </c>
      <c r="AA11" s="149">
        <f>AX4</f>
        <v>0</v>
      </c>
      <c r="AB11" s="150" t="s">
        <v>8</v>
      </c>
      <c r="AC11" s="151">
        <f>AV4</f>
        <v>0</v>
      </c>
      <c r="AD11" s="149">
        <f>AX5</f>
        <v>0</v>
      </c>
      <c r="AE11" s="150" t="s">
        <v>8</v>
      </c>
      <c r="AF11" s="151">
        <f>AV5</f>
        <v>0</v>
      </c>
      <c r="AG11" s="149">
        <f>AX6</f>
        <v>0</v>
      </c>
      <c r="AH11" s="150" t="s">
        <v>8</v>
      </c>
      <c r="AI11" s="151">
        <f>AV6</f>
        <v>0</v>
      </c>
      <c r="AJ11" s="149">
        <f>AX7</f>
        <v>0</v>
      </c>
      <c r="AK11" s="150" t="s">
        <v>8</v>
      </c>
      <c r="AL11" s="151">
        <f>AV7</f>
        <v>0</v>
      </c>
      <c r="AM11" s="149">
        <f>AX8</f>
        <v>0</v>
      </c>
      <c r="AN11" s="150" t="s">
        <v>8</v>
      </c>
      <c r="AO11" s="151">
        <f>AV8</f>
        <v>0</v>
      </c>
      <c r="AP11" s="149">
        <f>AX9</f>
        <v>0</v>
      </c>
      <c r="AQ11" s="150" t="s">
        <v>8</v>
      </c>
      <c r="AR11" s="151">
        <f>AV9</f>
        <v>0</v>
      </c>
      <c r="AS11" s="149">
        <f>AX10</f>
        <v>0</v>
      </c>
      <c r="AT11" s="150" t="s">
        <v>8</v>
      </c>
      <c r="AU11" s="151">
        <f>AV10</f>
        <v>0</v>
      </c>
      <c r="AV11" s="454"/>
      <c r="AW11" s="455"/>
      <c r="AX11" s="456"/>
      <c r="AY11" s="43">
        <f t="shared" si="3"/>
        <v>0</v>
      </c>
      <c r="AZ11" s="185" t="e">
        <f t="shared" si="4"/>
        <v>#DIV/0!</v>
      </c>
      <c r="BA11" s="69" t="e">
        <f t="shared" si="5"/>
        <v>#DIV/0!</v>
      </c>
      <c r="BB11" s="44">
        <f t="shared" si="0"/>
        <v>0</v>
      </c>
      <c r="BC11" s="44" t="s">
        <v>8</v>
      </c>
      <c r="BD11" s="44">
        <f t="shared" si="1"/>
        <v>0</v>
      </c>
      <c r="BE11" s="45" t="e">
        <f t="shared" si="2"/>
        <v>#DIV/0!</v>
      </c>
    </row>
    <row r="12" spans="1:57" s="2" customFormat="1" ht="20.100000000000001" customHeight="1" x14ac:dyDescent="0.15">
      <c r="B12" s="21"/>
      <c r="C12" s="21"/>
      <c r="D12" s="21"/>
      <c r="E12" s="21"/>
      <c r="F12" s="21"/>
      <c r="G12" s="73">
        <f>$B6</f>
        <v>0</v>
      </c>
      <c r="H12" s="133"/>
      <c r="I12" s="8" t="s">
        <v>8</v>
      </c>
      <c r="J12" s="175"/>
      <c r="K12" s="9">
        <f>$B9</f>
        <v>0</v>
      </c>
      <c r="L12" s="21"/>
      <c r="M12" s="197">
        <f>$B5</f>
        <v>0</v>
      </c>
      <c r="N12" s="211"/>
      <c r="O12" s="201"/>
      <c r="P12" s="201"/>
      <c r="Q12" s="200"/>
      <c r="R12" s="198" t="s">
        <v>8</v>
      </c>
      <c r="S12" s="213"/>
      <c r="T12" s="199">
        <f>$B6</f>
        <v>0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71"/>
    </row>
    <row r="13" spans="1:57" s="2" customFormat="1" ht="20.100000000000001" customHeight="1" x14ac:dyDescent="0.15">
      <c r="B13" s="21"/>
      <c r="C13" s="21"/>
      <c r="D13" s="21"/>
      <c r="E13" s="21"/>
      <c r="F13" s="21"/>
      <c r="G13" s="73">
        <f>$B7</f>
        <v>0</v>
      </c>
      <c r="H13" s="133"/>
      <c r="I13" s="8" t="s">
        <v>8</v>
      </c>
      <c r="J13" s="175"/>
      <c r="K13" s="9">
        <f>$B8</f>
        <v>0</v>
      </c>
      <c r="L13" s="21"/>
      <c r="M13" s="197">
        <f>$B4</f>
        <v>0</v>
      </c>
      <c r="N13" s="211"/>
      <c r="O13" s="201"/>
      <c r="P13" s="201"/>
      <c r="Q13" s="200"/>
      <c r="R13" s="198" t="s">
        <v>8</v>
      </c>
      <c r="S13" s="213"/>
      <c r="T13" s="199">
        <f>$B7</f>
        <v>0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71"/>
    </row>
    <row r="14" spans="1:57" s="2" customFormat="1" ht="20.100000000000001" customHeight="1" x14ac:dyDescent="0.15">
      <c r="B14" s="21"/>
      <c r="C14" s="21"/>
      <c r="D14" s="21"/>
      <c r="E14" s="21"/>
      <c r="F14" s="21"/>
      <c r="G14" s="197">
        <f>$B3</f>
        <v>0</v>
      </c>
      <c r="H14" s="211"/>
      <c r="I14" s="198" t="s">
        <v>8</v>
      </c>
      <c r="J14" s="213"/>
      <c r="K14" s="199">
        <f>$B4</f>
        <v>0</v>
      </c>
      <c r="L14" s="21"/>
      <c r="M14" s="73">
        <f>$B3</f>
        <v>0</v>
      </c>
      <c r="N14" s="133"/>
      <c r="O14" s="75"/>
      <c r="P14" s="75"/>
      <c r="Q14" s="74"/>
      <c r="R14" s="8" t="s">
        <v>8</v>
      </c>
      <c r="S14" s="175"/>
      <c r="T14" s="9">
        <f>$B8</f>
        <v>0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71"/>
    </row>
    <row r="15" spans="1:57" s="2" customFormat="1" ht="20.100000000000001" customHeight="1" x14ac:dyDescent="0.15">
      <c r="B15" s="21"/>
      <c r="C15" s="21"/>
      <c r="D15" s="21"/>
      <c r="E15" s="21"/>
      <c r="F15" s="21"/>
      <c r="G15" s="197">
        <f>$B2</f>
        <v>0</v>
      </c>
      <c r="H15" s="211"/>
      <c r="I15" s="198" t="s">
        <v>8</v>
      </c>
      <c r="J15" s="213"/>
      <c r="K15" s="199">
        <f>$B5</f>
        <v>0</v>
      </c>
      <c r="L15" s="21"/>
      <c r="M15" s="73">
        <f>$B2</f>
        <v>0</v>
      </c>
      <c r="N15" s="133"/>
      <c r="O15" s="75"/>
      <c r="P15" s="75"/>
      <c r="Q15" s="74"/>
      <c r="R15" s="8" t="s">
        <v>8</v>
      </c>
      <c r="S15" s="175"/>
      <c r="T15" s="9">
        <f>$B9</f>
        <v>0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71"/>
    </row>
    <row r="16" spans="1:57" s="2" customFormat="1" ht="20.100000000000001" customHeight="1" x14ac:dyDescent="0.15">
      <c r="B16" s="21"/>
      <c r="C16" s="21"/>
      <c r="D16" s="21"/>
      <c r="E16" s="21"/>
      <c r="F16" s="21"/>
      <c r="G16" s="197">
        <f>$B10</f>
        <v>0</v>
      </c>
      <c r="H16" s="211"/>
      <c r="I16" s="198" t="s">
        <v>8</v>
      </c>
      <c r="J16" s="213"/>
      <c r="K16" s="199">
        <f>$B6</f>
        <v>0</v>
      </c>
      <c r="L16" s="21"/>
      <c r="M16" s="73">
        <f>$B5</f>
        <v>0</v>
      </c>
      <c r="N16" s="133"/>
      <c r="O16" s="75"/>
      <c r="P16" s="75"/>
      <c r="Q16" s="74"/>
      <c r="R16" s="8" t="s">
        <v>8</v>
      </c>
      <c r="S16" s="175"/>
      <c r="T16" s="9">
        <f>$B7</f>
        <v>0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71"/>
    </row>
    <row r="17" spans="2:57" s="2" customFormat="1" ht="20.100000000000001" customHeight="1" x14ac:dyDescent="0.15">
      <c r="B17" s="21"/>
      <c r="C17" s="21"/>
      <c r="D17" s="21"/>
      <c r="E17" s="21"/>
      <c r="F17" s="21"/>
      <c r="G17" s="73">
        <f>$B9</f>
        <v>0</v>
      </c>
      <c r="H17" s="133"/>
      <c r="I17" s="8" t="s">
        <v>8</v>
      </c>
      <c r="J17" s="175"/>
      <c r="K17" s="9">
        <f>$B7</f>
        <v>0</v>
      </c>
      <c r="L17" s="21"/>
      <c r="M17" s="197">
        <f>$B8</f>
        <v>0</v>
      </c>
      <c r="N17" s="211"/>
      <c r="O17" s="201"/>
      <c r="P17" s="201"/>
      <c r="Q17" s="200"/>
      <c r="R17" s="198" t="s">
        <v>8</v>
      </c>
      <c r="S17" s="213"/>
      <c r="T17" s="199">
        <f>$B4</f>
        <v>0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71"/>
    </row>
    <row r="18" spans="2:57" s="2" customFormat="1" ht="20.100000000000001" customHeight="1" x14ac:dyDescent="0.15">
      <c r="B18" s="21"/>
      <c r="C18" s="21"/>
      <c r="D18" s="21"/>
      <c r="E18" s="21"/>
      <c r="F18" s="21"/>
      <c r="G18" s="73">
        <f>$B5</f>
        <v>0</v>
      </c>
      <c r="H18" s="133"/>
      <c r="I18" s="8" t="s">
        <v>8</v>
      </c>
      <c r="J18" s="175"/>
      <c r="K18" s="9">
        <f>$B3</f>
        <v>0</v>
      </c>
      <c r="L18" s="21"/>
      <c r="M18" s="197">
        <f>$B9</f>
        <v>0</v>
      </c>
      <c r="N18" s="211"/>
      <c r="O18" s="201"/>
      <c r="P18" s="201"/>
      <c r="Q18" s="200"/>
      <c r="R18" s="198" t="s">
        <v>8</v>
      </c>
      <c r="S18" s="213"/>
      <c r="T18" s="199">
        <f>$B3</f>
        <v>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71"/>
    </row>
    <row r="19" spans="2:57" s="2" customFormat="1" ht="20.100000000000001" customHeight="1" thickBot="1" x14ac:dyDescent="0.2">
      <c r="B19" s="21"/>
      <c r="C19" s="21"/>
      <c r="D19" s="21"/>
      <c r="E19" s="21"/>
      <c r="F19" s="21"/>
      <c r="G19" s="79">
        <f>$B6</f>
        <v>0</v>
      </c>
      <c r="H19" s="134"/>
      <c r="I19" s="47" t="s">
        <v>8</v>
      </c>
      <c r="J19" s="176"/>
      <c r="K19" s="48">
        <f>$B2</f>
        <v>0</v>
      </c>
      <c r="L19" s="21"/>
      <c r="M19" s="202">
        <f>$B10</f>
        <v>0</v>
      </c>
      <c r="N19" s="214"/>
      <c r="O19" s="204"/>
      <c r="P19" s="204"/>
      <c r="Q19" s="205"/>
      <c r="R19" s="203" t="s">
        <v>8</v>
      </c>
      <c r="S19" s="215"/>
      <c r="T19" s="206">
        <f>$B2</f>
        <v>0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71"/>
    </row>
    <row r="20" spans="2:57" s="2" customFormat="1" x14ac:dyDescent="0.3">
      <c r="C20" s="106"/>
      <c r="D20" s="106"/>
      <c r="E20" s="106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71"/>
    </row>
    <row r="21" spans="2:57" s="2" customFormat="1" x14ac:dyDescent="0.3">
      <c r="C21" s="106"/>
      <c r="D21" s="106"/>
      <c r="E21" s="106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71"/>
    </row>
    <row r="22" spans="2:57" s="2" customFormat="1" x14ac:dyDescent="0.3">
      <c r="C22" s="106"/>
      <c r="D22" s="106"/>
      <c r="E22" s="106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71"/>
    </row>
    <row r="23" spans="2:57" s="2" customFormat="1" x14ac:dyDescent="0.3">
      <c r="C23" s="106"/>
      <c r="D23" s="106"/>
      <c r="E23" s="106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71"/>
    </row>
    <row r="24" spans="2:57" s="2" customFormat="1" x14ac:dyDescent="0.3">
      <c r="C24" s="106"/>
      <c r="D24" s="106"/>
      <c r="E24" s="106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71"/>
    </row>
    <row r="25" spans="2:57" s="2" customFormat="1" x14ac:dyDescent="0.3">
      <c r="C25" s="106"/>
      <c r="D25" s="106"/>
      <c r="E25" s="106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71"/>
    </row>
  </sheetData>
  <mergeCells count="33">
    <mergeCell ref="A1:T1"/>
    <mergeCell ref="V1:W2"/>
    <mergeCell ref="X1:Z1"/>
    <mergeCell ref="AA1:AC1"/>
    <mergeCell ref="AD1:AF1"/>
    <mergeCell ref="X2:Z2"/>
    <mergeCell ref="AA2:AC2"/>
    <mergeCell ref="AD2:AF2"/>
    <mergeCell ref="AM2:AO2"/>
    <mergeCell ref="AP2:AR2"/>
    <mergeCell ref="AS2:AU2"/>
    <mergeCell ref="AV2:AX2"/>
    <mergeCell ref="AG1:AI1"/>
    <mergeCell ref="AJ1:AL1"/>
    <mergeCell ref="AM1:AO1"/>
    <mergeCell ref="AP1:AR1"/>
    <mergeCell ref="AS1:AU1"/>
    <mergeCell ref="AG2:AI2"/>
    <mergeCell ref="AJ2:AL2"/>
    <mergeCell ref="BA1:BA2"/>
    <mergeCell ref="AV1:AX1"/>
    <mergeCell ref="AY1:AY2"/>
    <mergeCell ref="AZ1:AZ2"/>
    <mergeCell ref="BB1:BE2"/>
    <mergeCell ref="AG6:AI6"/>
    <mergeCell ref="AD5:AF5"/>
    <mergeCell ref="AA4:AC4"/>
    <mergeCell ref="X3:Z3"/>
    <mergeCell ref="AV11:AX11"/>
    <mergeCell ref="AS10:AU10"/>
    <mergeCell ref="AP9:AR9"/>
    <mergeCell ref="AM8:AO8"/>
    <mergeCell ref="AJ7:AL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"/>
  <sheetViews>
    <sheetView zoomScale="90" zoomScaleNormal="90" workbookViewId="0">
      <selection activeCell="T15" sqref="T15"/>
    </sheetView>
  </sheetViews>
  <sheetFormatPr defaultColWidth="8.85546875" defaultRowHeight="16.5" x14ac:dyDescent="0.3"/>
  <cols>
    <col min="1" max="1" width="5.7109375" style="65" customWidth="1"/>
    <col min="2" max="2" width="18.7109375" style="65" customWidth="1"/>
    <col min="3" max="5" width="0.140625" style="65" customWidth="1"/>
    <col min="6" max="6" width="5.7109375" style="65" customWidth="1"/>
    <col min="7" max="7" width="18.7109375" style="76" customWidth="1"/>
    <col min="8" max="8" width="5.7109375" style="76" customWidth="1"/>
    <col min="9" max="9" width="2.7109375" style="76" customWidth="1"/>
    <col min="10" max="10" width="5.7109375" style="76" customWidth="1"/>
    <col min="11" max="11" width="18.7109375" style="76" customWidth="1"/>
    <col min="12" max="12" width="5.7109375" style="65" customWidth="1"/>
    <col min="13" max="13" width="18.7109375" style="76" customWidth="1"/>
    <col min="14" max="14" width="5.7109375" style="76" customWidth="1"/>
    <col min="15" max="15" width="0.7109375" style="76" hidden="1" customWidth="1"/>
    <col min="16" max="17" width="4.7109375" style="76" hidden="1" customWidth="1"/>
    <col min="18" max="18" width="2.7109375" style="76" customWidth="1"/>
    <col min="19" max="19" width="5.7109375" style="76" customWidth="1"/>
    <col min="20" max="20" width="18.7109375" style="76" customWidth="1"/>
    <col min="21" max="21" width="9.7109375" style="65" customWidth="1"/>
    <col min="22" max="22" width="9.140625" style="65"/>
    <col min="23" max="23" width="14.42578125" style="65" bestFit="1" customWidth="1"/>
    <col min="24" max="40" width="4.7109375" style="65" customWidth="1"/>
    <col min="41" max="41" width="5.28515625" style="65" customWidth="1"/>
    <col min="42" max="43" width="4.7109375" style="65" customWidth="1"/>
    <col min="44" max="44" width="5.140625" style="65" customWidth="1"/>
    <col min="45" max="53" width="4.7109375" style="65" customWidth="1"/>
    <col min="54" max="55" width="9.7109375" style="65" customWidth="1"/>
    <col min="56" max="56" width="0.140625" style="65" customWidth="1"/>
    <col min="57" max="57" width="9.140625" style="65"/>
    <col min="58" max="58" width="2.28515625" style="65" customWidth="1"/>
    <col min="59" max="59" width="9.140625" style="65"/>
    <col min="60" max="60" width="11.7109375" style="71" customWidth="1"/>
    <col min="61" max="252" width="9.140625" style="65"/>
    <col min="253" max="253" width="14.42578125" style="65" bestFit="1" customWidth="1"/>
    <col min="254" max="270" width="4.7109375" style="65" customWidth="1"/>
    <col min="271" max="271" width="5.28515625" style="65" customWidth="1"/>
    <col min="272" max="274" width="4.7109375" style="65" customWidth="1"/>
    <col min="275" max="277" width="0" style="65" hidden="1" customWidth="1"/>
    <col min="278" max="280" width="9.140625" style="65"/>
    <col min="281" max="281" width="3" style="65" customWidth="1"/>
    <col min="282" max="508" width="9.140625" style="65"/>
    <col min="509" max="509" width="14.42578125" style="65" bestFit="1" customWidth="1"/>
    <col min="510" max="526" width="4.7109375" style="65" customWidth="1"/>
    <col min="527" max="527" width="5.28515625" style="65" customWidth="1"/>
    <col min="528" max="530" width="4.7109375" style="65" customWidth="1"/>
    <col min="531" max="533" width="0" style="65" hidden="1" customWidth="1"/>
    <col min="534" max="536" width="9.140625" style="65"/>
    <col min="537" max="537" width="3" style="65" customWidth="1"/>
    <col min="538" max="764" width="9.140625" style="65"/>
    <col min="765" max="765" width="14.42578125" style="65" bestFit="1" customWidth="1"/>
    <col min="766" max="782" width="4.7109375" style="65" customWidth="1"/>
    <col min="783" max="783" width="5.28515625" style="65" customWidth="1"/>
    <col min="784" max="786" width="4.7109375" style="65" customWidth="1"/>
    <col min="787" max="789" width="0" style="65" hidden="1" customWidth="1"/>
    <col min="790" max="792" width="9.140625" style="65"/>
    <col min="793" max="793" width="3" style="65" customWidth="1"/>
    <col min="794" max="1020" width="9.140625" style="65"/>
    <col min="1021" max="1021" width="14.42578125" style="65" bestFit="1" customWidth="1"/>
    <col min="1022" max="1038" width="4.7109375" style="65" customWidth="1"/>
    <col min="1039" max="1039" width="5.28515625" style="65" customWidth="1"/>
    <col min="1040" max="1042" width="4.7109375" style="65" customWidth="1"/>
    <col min="1043" max="1045" width="0" style="65" hidden="1" customWidth="1"/>
    <col min="1046" max="1048" width="9.140625" style="65"/>
    <col min="1049" max="1049" width="3" style="65" customWidth="1"/>
    <col min="1050" max="1276" width="9.140625" style="65"/>
    <col min="1277" max="1277" width="14.42578125" style="65" bestFit="1" customWidth="1"/>
    <col min="1278" max="1294" width="4.7109375" style="65" customWidth="1"/>
    <col min="1295" max="1295" width="5.28515625" style="65" customWidth="1"/>
    <col min="1296" max="1298" width="4.7109375" style="65" customWidth="1"/>
    <col min="1299" max="1301" width="0" style="65" hidden="1" customWidth="1"/>
    <col min="1302" max="1304" width="9.140625" style="65"/>
    <col min="1305" max="1305" width="3" style="65" customWidth="1"/>
    <col min="1306" max="1532" width="9.140625" style="65"/>
    <col min="1533" max="1533" width="14.42578125" style="65" bestFit="1" customWidth="1"/>
    <col min="1534" max="1550" width="4.7109375" style="65" customWidth="1"/>
    <col min="1551" max="1551" width="5.28515625" style="65" customWidth="1"/>
    <col min="1552" max="1554" width="4.7109375" style="65" customWidth="1"/>
    <col min="1555" max="1557" width="0" style="65" hidden="1" customWidth="1"/>
    <col min="1558" max="1560" width="9.140625" style="65"/>
    <col min="1561" max="1561" width="3" style="65" customWidth="1"/>
    <col min="1562" max="1788" width="9.140625" style="65"/>
    <col min="1789" max="1789" width="14.42578125" style="65" bestFit="1" customWidth="1"/>
    <col min="1790" max="1806" width="4.7109375" style="65" customWidth="1"/>
    <col min="1807" max="1807" width="5.28515625" style="65" customWidth="1"/>
    <col min="1808" max="1810" width="4.7109375" style="65" customWidth="1"/>
    <col min="1811" max="1813" width="0" style="65" hidden="1" customWidth="1"/>
    <col min="1814" max="1816" width="9.140625" style="65"/>
    <col min="1817" max="1817" width="3" style="65" customWidth="1"/>
    <col min="1818" max="2044" width="9.140625" style="65"/>
    <col min="2045" max="2045" width="14.42578125" style="65" bestFit="1" customWidth="1"/>
    <col min="2046" max="2062" width="4.7109375" style="65" customWidth="1"/>
    <col min="2063" max="2063" width="5.28515625" style="65" customWidth="1"/>
    <col min="2064" max="2066" width="4.7109375" style="65" customWidth="1"/>
    <col min="2067" max="2069" width="0" style="65" hidden="1" customWidth="1"/>
    <col min="2070" max="2072" width="9.140625" style="65"/>
    <col min="2073" max="2073" width="3" style="65" customWidth="1"/>
    <col min="2074" max="2300" width="9.140625" style="65"/>
    <col min="2301" max="2301" width="14.42578125" style="65" bestFit="1" customWidth="1"/>
    <col min="2302" max="2318" width="4.7109375" style="65" customWidth="1"/>
    <col min="2319" max="2319" width="5.28515625" style="65" customWidth="1"/>
    <col min="2320" max="2322" width="4.7109375" style="65" customWidth="1"/>
    <col min="2323" max="2325" width="0" style="65" hidden="1" customWidth="1"/>
    <col min="2326" max="2328" width="9.140625" style="65"/>
    <col min="2329" max="2329" width="3" style="65" customWidth="1"/>
    <col min="2330" max="2556" width="9.140625" style="65"/>
    <col min="2557" max="2557" width="14.42578125" style="65" bestFit="1" customWidth="1"/>
    <col min="2558" max="2574" width="4.7109375" style="65" customWidth="1"/>
    <col min="2575" max="2575" width="5.28515625" style="65" customWidth="1"/>
    <col min="2576" max="2578" width="4.7109375" style="65" customWidth="1"/>
    <col min="2579" max="2581" width="0" style="65" hidden="1" customWidth="1"/>
    <col min="2582" max="2584" width="9.140625" style="65"/>
    <col min="2585" max="2585" width="3" style="65" customWidth="1"/>
    <col min="2586" max="2812" width="9.140625" style="65"/>
    <col min="2813" max="2813" width="14.42578125" style="65" bestFit="1" customWidth="1"/>
    <col min="2814" max="2830" width="4.7109375" style="65" customWidth="1"/>
    <col min="2831" max="2831" width="5.28515625" style="65" customWidth="1"/>
    <col min="2832" max="2834" width="4.7109375" style="65" customWidth="1"/>
    <col min="2835" max="2837" width="0" style="65" hidden="1" customWidth="1"/>
    <col min="2838" max="2840" width="9.140625" style="65"/>
    <col min="2841" max="2841" width="3" style="65" customWidth="1"/>
    <col min="2842" max="3068" width="9.140625" style="65"/>
    <col min="3069" max="3069" width="14.42578125" style="65" bestFit="1" customWidth="1"/>
    <col min="3070" max="3086" width="4.7109375" style="65" customWidth="1"/>
    <col min="3087" max="3087" width="5.28515625" style="65" customWidth="1"/>
    <col min="3088" max="3090" width="4.7109375" style="65" customWidth="1"/>
    <col min="3091" max="3093" width="0" style="65" hidden="1" customWidth="1"/>
    <col min="3094" max="3096" width="9.140625" style="65"/>
    <col min="3097" max="3097" width="3" style="65" customWidth="1"/>
    <col min="3098" max="3324" width="9.140625" style="65"/>
    <col min="3325" max="3325" width="14.42578125" style="65" bestFit="1" customWidth="1"/>
    <col min="3326" max="3342" width="4.7109375" style="65" customWidth="1"/>
    <col min="3343" max="3343" width="5.28515625" style="65" customWidth="1"/>
    <col min="3344" max="3346" width="4.7109375" style="65" customWidth="1"/>
    <col min="3347" max="3349" width="0" style="65" hidden="1" customWidth="1"/>
    <col min="3350" max="3352" width="9.140625" style="65"/>
    <col min="3353" max="3353" width="3" style="65" customWidth="1"/>
    <col min="3354" max="3580" width="9.140625" style="65"/>
    <col min="3581" max="3581" width="14.42578125" style="65" bestFit="1" customWidth="1"/>
    <col min="3582" max="3598" width="4.7109375" style="65" customWidth="1"/>
    <col min="3599" max="3599" width="5.28515625" style="65" customWidth="1"/>
    <col min="3600" max="3602" width="4.7109375" style="65" customWidth="1"/>
    <col min="3603" max="3605" width="0" style="65" hidden="1" customWidth="1"/>
    <col min="3606" max="3608" width="9.140625" style="65"/>
    <col min="3609" max="3609" width="3" style="65" customWidth="1"/>
    <col min="3610" max="3836" width="9.140625" style="65"/>
    <col min="3837" max="3837" width="14.42578125" style="65" bestFit="1" customWidth="1"/>
    <col min="3838" max="3854" width="4.7109375" style="65" customWidth="1"/>
    <col min="3855" max="3855" width="5.28515625" style="65" customWidth="1"/>
    <col min="3856" max="3858" width="4.7109375" style="65" customWidth="1"/>
    <col min="3859" max="3861" width="0" style="65" hidden="1" customWidth="1"/>
    <col min="3862" max="3864" width="9.140625" style="65"/>
    <col min="3865" max="3865" width="3" style="65" customWidth="1"/>
    <col min="3866" max="4092" width="9.140625" style="65"/>
    <col min="4093" max="4093" width="14.42578125" style="65" bestFit="1" customWidth="1"/>
    <col min="4094" max="4110" width="4.7109375" style="65" customWidth="1"/>
    <col min="4111" max="4111" width="5.28515625" style="65" customWidth="1"/>
    <col min="4112" max="4114" width="4.7109375" style="65" customWidth="1"/>
    <col min="4115" max="4117" width="0" style="65" hidden="1" customWidth="1"/>
    <col min="4118" max="4120" width="9.140625" style="65"/>
    <col min="4121" max="4121" width="3" style="65" customWidth="1"/>
    <col min="4122" max="4348" width="9.140625" style="65"/>
    <col min="4349" max="4349" width="14.42578125" style="65" bestFit="1" customWidth="1"/>
    <col min="4350" max="4366" width="4.7109375" style="65" customWidth="1"/>
    <col min="4367" max="4367" width="5.28515625" style="65" customWidth="1"/>
    <col min="4368" max="4370" width="4.7109375" style="65" customWidth="1"/>
    <col min="4371" max="4373" width="0" style="65" hidden="1" customWidth="1"/>
    <col min="4374" max="4376" width="9.140625" style="65"/>
    <col min="4377" max="4377" width="3" style="65" customWidth="1"/>
    <col min="4378" max="4604" width="9.140625" style="65"/>
    <col min="4605" max="4605" width="14.42578125" style="65" bestFit="1" customWidth="1"/>
    <col min="4606" max="4622" width="4.7109375" style="65" customWidth="1"/>
    <col min="4623" max="4623" width="5.28515625" style="65" customWidth="1"/>
    <col min="4624" max="4626" width="4.7109375" style="65" customWidth="1"/>
    <col min="4627" max="4629" width="0" style="65" hidden="1" customWidth="1"/>
    <col min="4630" max="4632" width="9.140625" style="65"/>
    <col min="4633" max="4633" width="3" style="65" customWidth="1"/>
    <col min="4634" max="4860" width="9.140625" style="65"/>
    <col min="4861" max="4861" width="14.42578125" style="65" bestFit="1" customWidth="1"/>
    <col min="4862" max="4878" width="4.7109375" style="65" customWidth="1"/>
    <col min="4879" max="4879" width="5.28515625" style="65" customWidth="1"/>
    <col min="4880" max="4882" width="4.7109375" style="65" customWidth="1"/>
    <col min="4883" max="4885" width="0" style="65" hidden="1" customWidth="1"/>
    <col min="4886" max="4888" width="9.140625" style="65"/>
    <col min="4889" max="4889" width="3" style="65" customWidth="1"/>
    <col min="4890" max="5116" width="9.140625" style="65"/>
    <col min="5117" max="5117" width="14.42578125" style="65" bestFit="1" customWidth="1"/>
    <col min="5118" max="5134" width="4.7109375" style="65" customWidth="1"/>
    <col min="5135" max="5135" width="5.28515625" style="65" customWidth="1"/>
    <col min="5136" max="5138" width="4.7109375" style="65" customWidth="1"/>
    <col min="5139" max="5141" width="0" style="65" hidden="1" customWidth="1"/>
    <col min="5142" max="5144" width="9.140625" style="65"/>
    <col min="5145" max="5145" width="3" style="65" customWidth="1"/>
    <col min="5146" max="5372" width="9.140625" style="65"/>
    <col min="5373" max="5373" width="14.42578125" style="65" bestFit="1" customWidth="1"/>
    <col min="5374" max="5390" width="4.7109375" style="65" customWidth="1"/>
    <col min="5391" max="5391" width="5.28515625" style="65" customWidth="1"/>
    <col min="5392" max="5394" width="4.7109375" style="65" customWidth="1"/>
    <col min="5395" max="5397" width="0" style="65" hidden="1" customWidth="1"/>
    <col min="5398" max="5400" width="9.140625" style="65"/>
    <col min="5401" max="5401" width="3" style="65" customWidth="1"/>
    <col min="5402" max="5628" width="9.140625" style="65"/>
    <col min="5629" max="5629" width="14.42578125" style="65" bestFit="1" customWidth="1"/>
    <col min="5630" max="5646" width="4.7109375" style="65" customWidth="1"/>
    <col min="5647" max="5647" width="5.28515625" style="65" customWidth="1"/>
    <col min="5648" max="5650" width="4.7109375" style="65" customWidth="1"/>
    <col min="5651" max="5653" width="0" style="65" hidden="1" customWidth="1"/>
    <col min="5654" max="5656" width="9.140625" style="65"/>
    <col min="5657" max="5657" width="3" style="65" customWidth="1"/>
    <col min="5658" max="5884" width="9.140625" style="65"/>
    <col min="5885" max="5885" width="14.42578125" style="65" bestFit="1" customWidth="1"/>
    <col min="5886" max="5902" width="4.7109375" style="65" customWidth="1"/>
    <col min="5903" max="5903" width="5.28515625" style="65" customWidth="1"/>
    <col min="5904" max="5906" width="4.7109375" style="65" customWidth="1"/>
    <col min="5907" max="5909" width="0" style="65" hidden="1" customWidth="1"/>
    <col min="5910" max="5912" width="9.140625" style="65"/>
    <col min="5913" max="5913" width="3" style="65" customWidth="1"/>
    <col min="5914" max="6140" width="9.140625" style="65"/>
    <col min="6141" max="6141" width="14.42578125" style="65" bestFit="1" customWidth="1"/>
    <col min="6142" max="6158" width="4.7109375" style="65" customWidth="1"/>
    <col min="6159" max="6159" width="5.28515625" style="65" customWidth="1"/>
    <col min="6160" max="6162" width="4.7109375" style="65" customWidth="1"/>
    <col min="6163" max="6165" width="0" style="65" hidden="1" customWidth="1"/>
    <col min="6166" max="6168" width="9.140625" style="65"/>
    <col min="6169" max="6169" width="3" style="65" customWidth="1"/>
    <col min="6170" max="6396" width="9.140625" style="65"/>
    <col min="6397" max="6397" width="14.42578125" style="65" bestFit="1" customWidth="1"/>
    <col min="6398" max="6414" width="4.7109375" style="65" customWidth="1"/>
    <col min="6415" max="6415" width="5.28515625" style="65" customWidth="1"/>
    <col min="6416" max="6418" width="4.7109375" style="65" customWidth="1"/>
    <col min="6419" max="6421" width="0" style="65" hidden="1" customWidth="1"/>
    <col min="6422" max="6424" width="9.140625" style="65"/>
    <col min="6425" max="6425" width="3" style="65" customWidth="1"/>
    <col min="6426" max="6652" width="9.140625" style="65"/>
    <col min="6653" max="6653" width="14.42578125" style="65" bestFit="1" customWidth="1"/>
    <col min="6654" max="6670" width="4.7109375" style="65" customWidth="1"/>
    <col min="6671" max="6671" width="5.28515625" style="65" customWidth="1"/>
    <col min="6672" max="6674" width="4.7109375" style="65" customWidth="1"/>
    <col min="6675" max="6677" width="0" style="65" hidden="1" customWidth="1"/>
    <col min="6678" max="6680" width="9.140625" style="65"/>
    <col min="6681" max="6681" width="3" style="65" customWidth="1"/>
    <col min="6682" max="6908" width="9.140625" style="65"/>
    <col min="6909" max="6909" width="14.42578125" style="65" bestFit="1" customWidth="1"/>
    <col min="6910" max="6926" width="4.7109375" style="65" customWidth="1"/>
    <col min="6927" max="6927" width="5.28515625" style="65" customWidth="1"/>
    <col min="6928" max="6930" width="4.7109375" style="65" customWidth="1"/>
    <col min="6931" max="6933" width="0" style="65" hidden="1" customWidth="1"/>
    <col min="6934" max="6936" width="9.140625" style="65"/>
    <col min="6937" max="6937" width="3" style="65" customWidth="1"/>
    <col min="6938" max="7164" width="9.140625" style="65"/>
    <col min="7165" max="7165" width="14.42578125" style="65" bestFit="1" customWidth="1"/>
    <col min="7166" max="7182" width="4.7109375" style="65" customWidth="1"/>
    <col min="7183" max="7183" width="5.28515625" style="65" customWidth="1"/>
    <col min="7184" max="7186" width="4.7109375" style="65" customWidth="1"/>
    <col min="7187" max="7189" width="0" style="65" hidden="1" customWidth="1"/>
    <col min="7190" max="7192" width="9.140625" style="65"/>
    <col min="7193" max="7193" width="3" style="65" customWidth="1"/>
    <col min="7194" max="7420" width="9.140625" style="65"/>
    <col min="7421" max="7421" width="14.42578125" style="65" bestFit="1" customWidth="1"/>
    <col min="7422" max="7438" width="4.7109375" style="65" customWidth="1"/>
    <col min="7439" max="7439" width="5.28515625" style="65" customWidth="1"/>
    <col min="7440" max="7442" width="4.7109375" style="65" customWidth="1"/>
    <col min="7443" max="7445" width="0" style="65" hidden="1" customWidth="1"/>
    <col min="7446" max="7448" width="9.140625" style="65"/>
    <col min="7449" max="7449" width="3" style="65" customWidth="1"/>
    <col min="7450" max="7676" width="9.140625" style="65"/>
    <col min="7677" max="7677" width="14.42578125" style="65" bestFit="1" customWidth="1"/>
    <col min="7678" max="7694" width="4.7109375" style="65" customWidth="1"/>
    <col min="7695" max="7695" width="5.28515625" style="65" customWidth="1"/>
    <col min="7696" max="7698" width="4.7109375" style="65" customWidth="1"/>
    <col min="7699" max="7701" width="0" style="65" hidden="1" customWidth="1"/>
    <col min="7702" max="7704" width="9.140625" style="65"/>
    <col min="7705" max="7705" width="3" style="65" customWidth="1"/>
    <col min="7706" max="7932" width="9.140625" style="65"/>
    <col min="7933" max="7933" width="14.42578125" style="65" bestFit="1" customWidth="1"/>
    <col min="7934" max="7950" width="4.7109375" style="65" customWidth="1"/>
    <col min="7951" max="7951" width="5.28515625" style="65" customWidth="1"/>
    <col min="7952" max="7954" width="4.7109375" style="65" customWidth="1"/>
    <col min="7955" max="7957" width="0" style="65" hidden="1" customWidth="1"/>
    <col min="7958" max="7960" width="9.140625" style="65"/>
    <col min="7961" max="7961" width="3" style="65" customWidth="1"/>
    <col min="7962" max="8188" width="9.140625" style="65"/>
    <col min="8189" max="8189" width="14.42578125" style="65" bestFit="1" customWidth="1"/>
    <col min="8190" max="8206" width="4.7109375" style="65" customWidth="1"/>
    <col min="8207" max="8207" width="5.28515625" style="65" customWidth="1"/>
    <col min="8208" max="8210" width="4.7109375" style="65" customWidth="1"/>
    <col min="8211" max="8213" width="0" style="65" hidden="1" customWidth="1"/>
    <col min="8214" max="8216" width="9.140625" style="65"/>
    <col min="8217" max="8217" width="3" style="65" customWidth="1"/>
    <col min="8218" max="8444" width="9.140625" style="65"/>
    <col min="8445" max="8445" width="14.42578125" style="65" bestFit="1" customWidth="1"/>
    <col min="8446" max="8462" width="4.7109375" style="65" customWidth="1"/>
    <col min="8463" max="8463" width="5.28515625" style="65" customWidth="1"/>
    <col min="8464" max="8466" width="4.7109375" style="65" customWidth="1"/>
    <col min="8467" max="8469" width="0" style="65" hidden="1" customWidth="1"/>
    <col min="8470" max="8472" width="9.140625" style="65"/>
    <col min="8473" max="8473" width="3" style="65" customWidth="1"/>
    <col min="8474" max="8700" width="9.140625" style="65"/>
    <col min="8701" max="8701" width="14.42578125" style="65" bestFit="1" customWidth="1"/>
    <col min="8702" max="8718" width="4.7109375" style="65" customWidth="1"/>
    <col min="8719" max="8719" width="5.28515625" style="65" customWidth="1"/>
    <col min="8720" max="8722" width="4.7109375" style="65" customWidth="1"/>
    <col min="8723" max="8725" width="0" style="65" hidden="1" customWidth="1"/>
    <col min="8726" max="8728" width="9.140625" style="65"/>
    <col min="8729" max="8729" width="3" style="65" customWidth="1"/>
    <col min="8730" max="8956" width="9.140625" style="65"/>
    <col min="8957" max="8957" width="14.42578125" style="65" bestFit="1" customWidth="1"/>
    <col min="8958" max="8974" width="4.7109375" style="65" customWidth="1"/>
    <col min="8975" max="8975" width="5.28515625" style="65" customWidth="1"/>
    <col min="8976" max="8978" width="4.7109375" style="65" customWidth="1"/>
    <col min="8979" max="8981" width="0" style="65" hidden="1" customWidth="1"/>
    <col min="8982" max="8984" width="9.140625" style="65"/>
    <col min="8985" max="8985" width="3" style="65" customWidth="1"/>
    <col min="8986" max="9212" width="9.140625" style="65"/>
    <col min="9213" max="9213" width="14.42578125" style="65" bestFit="1" customWidth="1"/>
    <col min="9214" max="9230" width="4.7109375" style="65" customWidth="1"/>
    <col min="9231" max="9231" width="5.28515625" style="65" customWidth="1"/>
    <col min="9232" max="9234" width="4.7109375" style="65" customWidth="1"/>
    <col min="9235" max="9237" width="0" style="65" hidden="1" customWidth="1"/>
    <col min="9238" max="9240" width="9.140625" style="65"/>
    <col min="9241" max="9241" width="3" style="65" customWidth="1"/>
    <col min="9242" max="9468" width="9.140625" style="65"/>
    <col min="9469" max="9469" width="14.42578125" style="65" bestFit="1" customWidth="1"/>
    <col min="9470" max="9486" width="4.7109375" style="65" customWidth="1"/>
    <col min="9487" max="9487" width="5.28515625" style="65" customWidth="1"/>
    <col min="9488" max="9490" width="4.7109375" style="65" customWidth="1"/>
    <col min="9491" max="9493" width="0" style="65" hidden="1" customWidth="1"/>
    <col min="9494" max="9496" width="9.140625" style="65"/>
    <col min="9497" max="9497" width="3" style="65" customWidth="1"/>
    <col min="9498" max="9724" width="9.140625" style="65"/>
    <col min="9725" max="9725" width="14.42578125" style="65" bestFit="1" customWidth="1"/>
    <col min="9726" max="9742" width="4.7109375" style="65" customWidth="1"/>
    <col min="9743" max="9743" width="5.28515625" style="65" customWidth="1"/>
    <col min="9744" max="9746" width="4.7109375" style="65" customWidth="1"/>
    <col min="9747" max="9749" width="0" style="65" hidden="1" customWidth="1"/>
    <col min="9750" max="9752" width="9.140625" style="65"/>
    <col min="9753" max="9753" width="3" style="65" customWidth="1"/>
    <col min="9754" max="9980" width="9.140625" style="65"/>
    <col min="9981" max="9981" width="14.42578125" style="65" bestFit="1" customWidth="1"/>
    <col min="9982" max="9998" width="4.7109375" style="65" customWidth="1"/>
    <col min="9999" max="9999" width="5.28515625" style="65" customWidth="1"/>
    <col min="10000" max="10002" width="4.7109375" style="65" customWidth="1"/>
    <col min="10003" max="10005" width="0" style="65" hidden="1" customWidth="1"/>
    <col min="10006" max="10008" width="9.140625" style="65"/>
    <col min="10009" max="10009" width="3" style="65" customWidth="1"/>
    <col min="10010" max="10236" width="9.140625" style="65"/>
    <col min="10237" max="10237" width="14.42578125" style="65" bestFit="1" customWidth="1"/>
    <col min="10238" max="10254" width="4.7109375" style="65" customWidth="1"/>
    <col min="10255" max="10255" width="5.28515625" style="65" customWidth="1"/>
    <col min="10256" max="10258" width="4.7109375" style="65" customWidth="1"/>
    <col min="10259" max="10261" width="0" style="65" hidden="1" customWidth="1"/>
    <col min="10262" max="10264" width="9.140625" style="65"/>
    <col min="10265" max="10265" width="3" style="65" customWidth="1"/>
    <col min="10266" max="10492" width="9.140625" style="65"/>
    <col min="10493" max="10493" width="14.42578125" style="65" bestFit="1" customWidth="1"/>
    <col min="10494" max="10510" width="4.7109375" style="65" customWidth="1"/>
    <col min="10511" max="10511" width="5.28515625" style="65" customWidth="1"/>
    <col min="10512" max="10514" width="4.7109375" style="65" customWidth="1"/>
    <col min="10515" max="10517" width="0" style="65" hidden="1" customWidth="1"/>
    <col min="10518" max="10520" width="9.140625" style="65"/>
    <col min="10521" max="10521" width="3" style="65" customWidth="1"/>
    <col min="10522" max="10748" width="9.140625" style="65"/>
    <col min="10749" max="10749" width="14.42578125" style="65" bestFit="1" customWidth="1"/>
    <col min="10750" max="10766" width="4.7109375" style="65" customWidth="1"/>
    <col min="10767" max="10767" width="5.28515625" style="65" customWidth="1"/>
    <col min="10768" max="10770" width="4.7109375" style="65" customWidth="1"/>
    <col min="10771" max="10773" width="0" style="65" hidden="1" customWidth="1"/>
    <col min="10774" max="10776" width="9.140625" style="65"/>
    <col min="10777" max="10777" width="3" style="65" customWidth="1"/>
    <col min="10778" max="11004" width="9.140625" style="65"/>
    <col min="11005" max="11005" width="14.42578125" style="65" bestFit="1" customWidth="1"/>
    <col min="11006" max="11022" width="4.7109375" style="65" customWidth="1"/>
    <col min="11023" max="11023" width="5.28515625" style="65" customWidth="1"/>
    <col min="11024" max="11026" width="4.7109375" style="65" customWidth="1"/>
    <col min="11027" max="11029" width="0" style="65" hidden="1" customWidth="1"/>
    <col min="11030" max="11032" width="9.140625" style="65"/>
    <col min="11033" max="11033" width="3" style="65" customWidth="1"/>
    <col min="11034" max="11260" width="9.140625" style="65"/>
    <col min="11261" max="11261" width="14.42578125" style="65" bestFit="1" customWidth="1"/>
    <col min="11262" max="11278" width="4.7109375" style="65" customWidth="1"/>
    <col min="11279" max="11279" width="5.28515625" style="65" customWidth="1"/>
    <col min="11280" max="11282" width="4.7109375" style="65" customWidth="1"/>
    <col min="11283" max="11285" width="0" style="65" hidden="1" customWidth="1"/>
    <col min="11286" max="11288" width="9.140625" style="65"/>
    <col min="11289" max="11289" width="3" style="65" customWidth="1"/>
    <col min="11290" max="11516" width="9.140625" style="65"/>
    <col min="11517" max="11517" width="14.42578125" style="65" bestFit="1" customWidth="1"/>
    <col min="11518" max="11534" width="4.7109375" style="65" customWidth="1"/>
    <col min="11535" max="11535" width="5.28515625" style="65" customWidth="1"/>
    <col min="11536" max="11538" width="4.7109375" style="65" customWidth="1"/>
    <col min="11539" max="11541" width="0" style="65" hidden="1" customWidth="1"/>
    <col min="11542" max="11544" width="9.140625" style="65"/>
    <col min="11545" max="11545" width="3" style="65" customWidth="1"/>
    <col min="11546" max="11772" width="9.140625" style="65"/>
    <col min="11773" max="11773" width="14.42578125" style="65" bestFit="1" customWidth="1"/>
    <col min="11774" max="11790" width="4.7109375" style="65" customWidth="1"/>
    <col min="11791" max="11791" width="5.28515625" style="65" customWidth="1"/>
    <col min="11792" max="11794" width="4.7109375" style="65" customWidth="1"/>
    <col min="11795" max="11797" width="0" style="65" hidden="1" customWidth="1"/>
    <col min="11798" max="11800" width="9.140625" style="65"/>
    <col min="11801" max="11801" width="3" style="65" customWidth="1"/>
    <col min="11802" max="12028" width="9.140625" style="65"/>
    <col min="12029" max="12029" width="14.42578125" style="65" bestFit="1" customWidth="1"/>
    <col min="12030" max="12046" width="4.7109375" style="65" customWidth="1"/>
    <col min="12047" max="12047" width="5.28515625" style="65" customWidth="1"/>
    <col min="12048" max="12050" width="4.7109375" style="65" customWidth="1"/>
    <col min="12051" max="12053" width="0" style="65" hidden="1" customWidth="1"/>
    <col min="12054" max="12056" width="9.140625" style="65"/>
    <col min="12057" max="12057" width="3" style="65" customWidth="1"/>
    <col min="12058" max="12284" width="9.140625" style="65"/>
    <col min="12285" max="12285" width="14.42578125" style="65" bestFit="1" customWidth="1"/>
    <col min="12286" max="12302" width="4.7109375" style="65" customWidth="1"/>
    <col min="12303" max="12303" width="5.28515625" style="65" customWidth="1"/>
    <col min="12304" max="12306" width="4.7109375" style="65" customWidth="1"/>
    <col min="12307" max="12309" width="0" style="65" hidden="1" customWidth="1"/>
    <col min="12310" max="12312" width="9.140625" style="65"/>
    <col min="12313" max="12313" width="3" style="65" customWidth="1"/>
    <col min="12314" max="12540" width="9.140625" style="65"/>
    <col min="12541" max="12541" width="14.42578125" style="65" bestFit="1" customWidth="1"/>
    <col min="12542" max="12558" width="4.7109375" style="65" customWidth="1"/>
    <col min="12559" max="12559" width="5.28515625" style="65" customWidth="1"/>
    <col min="12560" max="12562" width="4.7109375" style="65" customWidth="1"/>
    <col min="12563" max="12565" width="0" style="65" hidden="1" customWidth="1"/>
    <col min="12566" max="12568" width="9.140625" style="65"/>
    <col min="12569" max="12569" width="3" style="65" customWidth="1"/>
    <col min="12570" max="12796" width="9.140625" style="65"/>
    <col min="12797" max="12797" width="14.42578125" style="65" bestFit="1" customWidth="1"/>
    <col min="12798" max="12814" width="4.7109375" style="65" customWidth="1"/>
    <col min="12815" max="12815" width="5.28515625" style="65" customWidth="1"/>
    <col min="12816" max="12818" width="4.7109375" style="65" customWidth="1"/>
    <col min="12819" max="12821" width="0" style="65" hidden="1" customWidth="1"/>
    <col min="12822" max="12824" width="9.140625" style="65"/>
    <col min="12825" max="12825" width="3" style="65" customWidth="1"/>
    <col min="12826" max="13052" width="9.140625" style="65"/>
    <col min="13053" max="13053" width="14.42578125" style="65" bestFit="1" customWidth="1"/>
    <col min="13054" max="13070" width="4.7109375" style="65" customWidth="1"/>
    <col min="13071" max="13071" width="5.28515625" style="65" customWidth="1"/>
    <col min="13072" max="13074" width="4.7109375" style="65" customWidth="1"/>
    <col min="13075" max="13077" width="0" style="65" hidden="1" customWidth="1"/>
    <col min="13078" max="13080" width="9.140625" style="65"/>
    <col min="13081" max="13081" width="3" style="65" customWidth="1"/>
    <col min="13082" max="13308" width="9.140625" style="65"/>
    <col min="13309" max="13309" width="14.42578125" style="65" bestFit="1" customWidth="1"/>
    <col min="13310" max="13326" width="4.7109375" style="65" customWidth="1"/>
    <col min="13327" max="13327" width="5.28515625" style="65" customWidth="1"/>
    <col min="13328" max="13330" width="4.7109375" style="65" customWidth="1"/>
    <col min="13331" max="13333" width="0" style="65" hidden="1" customWidth="1"/>
    <col min="13334" max="13336" width="9.140625" style="65"/>
    <col min="13337" max="13337" width="3" style="65" customWidth="1"/>
    <col min="13338" max="13564" width="9.140625" style="65"/>
    <col min="13565" max="13565" width="14.42578125" style="65" bestFit="1" customWidth="1"/>
    <col min="13566" max="13582" width="4.7109375" style="65" customWidth="1"/>
    <col min="13583" max="13583" width="5.28515625" style="65" customWidth="1"/>
    <col min="13584" max="13586" width="4.7109375" style="65" customWidth="1"/>
    <col min="13587" max="13589" width="0" style="65" hidden="1" customWidth="1"/>
    <col min="13590" max="13592" width="9.140625" style="65"/>
    <col min="13593" max="13593" width="3" style="65" customWidth="1"/>
    <col min="13594" max="13820" width="9.140625" style="65"/>
    <col min="13821" max="13821" width="14.42578125" style="65" bestFit="1" customWidth="1"/>
    <col min="13822" max="13838" width="4.7109375" style="65" customWidth="1"/>
    <col min="13839" max="13839" width="5.28515625" style="65" customWidth="1"/>
    <col min="13840" max="13842" width="4.7109375" style="65" customWidth="1"/>
    <col min="13843" max="13845" width="0" style="65" hidden="1" customWidth="1"/>
    <col min="13846" max="13848" width="9.140625" style="65"/>
    <col min="13849" max="13849" width="3" style="65" customWidth="1"/>
    <col min="13850" max="14076" width="9.140625" style="65"/>
    <col min="14077" max="14077" width="14.42578125" style="65" bestFit="1" customWidth="1"/>
    <col min="14078" max="14094" width="4.7109375" style="65" customWidth="1"/>
    <col min="14095" max="14095" width="5.28515625" style="65" customWidth="1"/>
    <col min="14096" max="14098" width="4.7109375" style="65" customWidth="1"/>
    <col min="14099" max="14101" width="0" style="65" hidden="1" customWidth="1"/>
    <col min="14102" max="14104" width="9.140625" style="65"/>
    <col min="14105" max="14105" width="3" style="65" customWidth="1"/>
    <col min="14106" max="14332" width="9.140625" style="65"/>
    <col min="14333" max="14333" width="14.42578125" style="65" bestFit="1" customWidth="1"/>
    <col min="14334" max="14350" width="4.7109375" style="65" customWidth="1"/>
    <col min="14351" max="14351" width="5.28515625" style="65" customWidth="1"/>
    <col min="14352" max="14354" width="4.7109375" style="65" customWidth="1"/>
    <col min="14355" max="14357" width="0" style="65" hidden="1" customWidth="1"/>
    <col min="14358" max="14360" width="9.140625" style="65"/>
    <col min="14361" max="14361" width="3" style="65" customWidth="1"/>
    <col min="14362" max="14588" width="9.140625" style="65"/>
    <col min="14589" max="14589" width="14.42578125" style="65" bestFit="1" customWidth="1"/>
    <col min="14590" max="14606" width="4.7109375" style="65" customWidth="1"/>
    <col min="14607" max="14607" width="5.28515625" style="65" customWidth="1"/>
    <col min="14608" max="14610" width="4.7109375" style="65" customWidth="1"/>
    <col min="14611" max="14613" width="0" style="65" hidden="1" customWidth="1"/>
    <col min="14614" max="14616" width="9.140625" style="65"/>
    <col min="14617" max="14617" width="3" style="65" customWidth="1"/>
    <col min="14618" max="14844" width="9.140625" style="65"/>
    <col min="14845" max="14845" width="14.42578125" style="65" bestFit="1" customWidth="1"/>
    <col min="14846" max="14862" width="4.7109375" style="65" customWidth="1"/>
    <col min="14863" max="14863" width="5.28515625" style="65" customWidth="1"/>
    <col min="14864" max="14866" width="4.7109375" style="65" customWidth="1"/>
    <col min="14867" max="14869" width="0" style="65" hidden="1" customWidth="1"/>
    <col min="14870" max="14872" width="9.140625" style="65"/>
    <col min="14873" max="14873" width="3" style="65" customWidth="1"/>
    <col min="14874" max="15100" width="9.140625" style="65"/>
    <col min="15101" max="15101" width="14.42578125" style="65" bestFit="1" customWidth="1"/>
    <col min="15102" max="15118" width="4.7109375" style="65" customWidth="1"/>
    <col min="15119" max="15119" width="5.28515625" style="65" customWidth="1"/>
    <col min="15120" max="15122" width="4.7109375" style="65" customWidth="1"/>
    <col min="15123" max="15125" width="0" style="65" hidden="1" customWidth="1"/>
    <col min="15126" max="15128" width="9.140625" style="65"/>
    <col min="15129" max="15129" width="3" style="65" customWidth="1"/>
    <col min="15130" max="15356" width="9.140625" style="65"/>
    <col min="15357" max="15357" width="14.42578125" style="65" bestFit="1" customWidth="1"/>
    <col min="15358" max="15374" width="4.7109375" style="65" customWidth="1"/>
    <col min="15375" max="15375" width="5.28515625" style="65" customWidth="1"/>
    <col min="15376" max="15378" width="4.7109375" style="65" customWidth="1"/>
    <col min="15379" max="15381" width="0" style="65" hidden="1" customWidth="1"/>
    <col min="15382" max="15384" width="9.140625" style="65"/>
    <col min="15385" max="15385" width="3" style="65" customWidth="1"/>
    <col min="15386" max="15612" width="9.140625" style="65"/>
    <col min="15613" max="15613" width="14.42578125" style="65" bestFit="1" customWidth="1"/>
    <col min="15614" max="15630" width="4.7109375" style="65" customWidth="1"/>
    <col min="15631" max="15631" width="5.28515625" style="65" customWidth="1"/>
    <col min="15632" max="15634" width="4.7109375" style="65" customWidth="1"/>
    <col min="15635" max="15637" width="0" style="65" hidden="1" customWidth="1"/>
    <col min="15638" max="15640" width="9.140625" style="65"/>
    <col min="15641" max="15641" width="3" style="65" customWidth="1"/>
    <col min="15642" max="15868" width="9.140625" style="65"/>
    <col min="15869" max="15869" width="14.42578125" style="65" bestFit="1" customWidth="1"/>
    <col min="15870" max="15886" width="4.7109375" style="65" customWidth="1"/>
    <col min="15887" max="15887" width="5.28515625" style="65" customWidth="1"/>
    <col min="15888" max="15890" width="4.7109375" style="65" customWidth="1"/>
    <col min="15891" max="15893" width="0" style="65" hidden="1" customWidth="1"/>
    <col min="15894" max="15896" width="9.140625" style="65"/>
    <col min="15897" max="15897" width="3" style="65" customWidth="1"/>
    <col min="15898" max="16124" width="9.140625" style="65"/>
    <col min="16125" max="16125" width="14.42578125" style="65" bestFit="1" customWidth="1"/>
    <col min="16126" max="16142" width="4.7109375" style="65" customWidth="1"/>
    <col min="16143" max="16143" width="5.28515625" style="65" customWidth="1"/>
    <col min="16144" max="16146" width="4.7109375" style="65" customWidth="1"/>
    <col min="16147" max="16149" width="0" style="65" hidden="1" customWidth="1"/>
    <col min="16150" max="16152" width="9.140625" style="65"/>
    <col min="16153" max="16153" width="3" style="65" customWidth="1"/>
    <col min="16154" max="16384" width="9.140625" style="65"/>
  </cols>
  <sheetData>
    <row r="1" spans="1:60" ht="50.1" customHeight="1" thickBot="1" x14ac:dyDescent="0.35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442"/>
      <c r="P1" s="442"/>
      <c r="Q1" s="442"/>
      <c r="R1" s="442"/>
      <c r="S1" s="442"/>
      <c r="T1" s="443"/>
      <c r="U1" s="49"/>
      <c r="V1" s="444"/>
      <c r="W1" s="44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277" t="s">
        <v>5</v>
      </c>
      <c r="AN1" s="265"/>
      <c r="AO1" s="266"/>
      <c r="AP1" s="277" t="s">
        <v>6</v>
      </c>
      <c r="AQ1" s="265"/>
      <c r="AR1" s="266"/>
      <c r="AS1" s="465" t="s">
        <v>7</v>
      </c>
      <c r="AT1" s="281"/>
      <c r="AU1" s="466"/>
      <c r="AV1" s="465" t="s">
        <v>9</v>
      </c>
      <c r="AW1" s="281"/>
      <c r="AX1" s="466"/>
      <c r="AY1" s="465" t="s">
        <v>10</v>
      </c>
      <c r="AZ1" s="281"/>
      <c r="BA1" s="466"/>
      <c r="BB1" s="467" t="s">
        <v>13</v>
      </c>
      <c r="BC1" s="457" t="s">
        <v>14</v>
      </c>
      <c r="BD1" s="263" t="s">
        <v>16</v>
      </c>
      <c r="BE1" s="265" t="s">
        <v>15</v>
      </c>
      <c r="BF1" s="265"/>
      <c r="BG1" s="265"/>
      <c r="BH1" s="266"/>
    </row>
    <row r="2" spans="1:60" ht="20.100000000000001" customHeight="1" thickBot="1" x14ac:dyDescent="0.35">
      <c r="A2" s="10" t="s">
        <v>0</v>
      </c>
      <c r="B2" s="193"/>
      <c r="C2" s="164"/>
      <c r="D2" s="164"/>
      <c r="E2" s="164"/>
      <c r="F2" s="4"/>
      <c r="G2" s="168">
        <f>$B2</f>
        <v>0</v>
      </c>
      <c r="H2" s="132"/>
      <c r="I2" s="171" t="s">
        <v>8</v>
      </c>
      <c r="J2" s="174"/>
      <c r="K2" s="137">
        <f>$B11</f>
        <v>0</v>
      </c>
      <c r="L2" s="21"/>
      <c r="M2" s="168">
        <f>$B8</f>
        <v>0</v>
      </c>
      <c r="N2" s="132"/>
      <c r="O2" s="216"/>
      <c r="P2" s="171"/>
      <c r="Q2" s="171"/>
      <c r="R2" s="171" t="s">
        <v>8</v>
      </c>
      <c r="S2" s="174"/>
      <c r="T2" s="137">
        <f>$B9</f>
        <v>0</v>
      </c>
      <c r="U2" s="72"/>
      <c r="V2" s="446"/>
      <c r="W2" s="447"/>
      <c r="X2" s="269">
        <f>W3</f>
        <v>0</v>
      </c>
      <c r="Y2" s="267"/>
      <c r="Z2" s="268"/>
      <c r="AA2" s="269">
        <f>W4</f>
        <v>0</v>
      </c>
      <c r="AB2" s="267"/>
      <c r="AC2" s="268"/>
      <c r="AD2" s="269">
        <f>W5</f>
        <v>0</v>
      </c>
      <c r="AE2" s="267"/>
      <c r="AF2" s="268"/>
      <c r="AG2" s="269">
        <f>W6</f>
        <v>0</v>
      </c>
      <c r="AH2" s="267"/>
      <c r="AI2" s="268"/>
      <c r="AJ2" s="269">
        <f>W7</f>
        <v>0</v>
      </c>
      <c r="AK2" s="267"/>
      <c r="AL2" s="268"/>
      <c r="AM2" s="269">
        <f>W8</f>
        <v>0</v>
      </c>
      <c r="AN2" s="267"/>
      <c r="AO2" s="268"/>
      <c r="AP2" s="269">
        <f>W9</f>
        <v>0</v>
      </c>
      <c r="AQ2" s="267"/>
      <c r="AR2" s="268"/>
      <c r="AS2" s="269">
        <f>W10</f>
        <v>0</v>
      </c>
      <c r="AT2" s="267"/>
      <c r="AU2" s="268"/>
      <c r="AV2" s="269">
        <f>W11</f>
        <v>0</v>
      </c>
      <c r="AW2" s="267"/>
      <c r="AX2" s="268"/>
      <c r="AY2" s="269">
        <f>W12</f>
        <v>0</v>
      </c>
      <c r="AZ2" s="267"/>
      <c r="BA2" s="268"/>
      <c r="BB2" s="468"/>
      <c r="BC2" s="458"/>
      <c r="BD2" s="264"/>
      <c r="BE2" s="267"/>
      <c r="BF2" s="267"/>
      <c r="BG2" s="267"/>
      <c r="BH2" s="268"/>
    </row>
    <row r="3" spans="1:60" ht="20.100000000000001" customHeight="1" x14ac:dyDescent="0.15">
      <c r="A3" s="7" t="s">
        <v>1</v>
      </c>
      <c r="B3" s="130"/>
      <c r="C3" s="164"/>
      <c r="D3" s="164"/>
      <c r="E3" s="164"/>
      <c r="F3" s="21"/>
      <c r="G3" s="169">
        <f>$B3</f>
        <v>0</v>
      </c>
      <c r="H3" s="133"/>
      <c r="I3" s="170" t="s">
        <v>8</v>
      </c>
      <c r="J3" s="175"/>
      <c r="K3" s="138">
        <f>$B10</f>
        <v>0</v>
      </c>
      <c r="L3" s="21"/>
      <c r="M3" s="73">
        <f>$B4</f>
        <v>0</v>
      </c>
      <c r="N3" s="133"/>
      <c r="O3" s="74"/>
      <c r="P3" s="8"/>
      <c r="Q3" s="8"/>
      <c r="R3" s="8" t="s">
        <v>8</v>
      </c>
      <c r="S3" s="175"/>
      <c r="T3" s="9">
        <f>$B5</f>
        <v>0</v>
      </c>
      <c r="U3" s="72"/>
      <c r="V3" s="10" t="s">
        <v>0</v>
      </c>
      <c r="W3" s="11">
        <f>'10členná'!$B$2</f>
        <v>0</v>
      </c>
      <c r="X3" s="207"/>
      <c r="Y3" s="208"/>
      <c r="Z3" s="209"/>
      <c r="AA3" s="15">
        <f>'10členná'!$H$7</f>
        <v>0</v>
      </c>
      <c r="AB3" s="16" t="s">
        <v>8</v>
      </c>
      <c r="AC3" s="17">
        <f>'10členná'!$J$7</f>
        <v>0</v>
      </c>
      <c r="AD3" s="15">
        <f>'10členná'!$J$14</f>
        <v>0</v>
      </c>
      <c r="AE3" s="16" t="s">
        <v>8</v>
      </c>
      <c r="AF3" s="17">
        <f>'10členná'!$H$14</f>
        <v>0</v>
      </c>
      <c r="AG3" s="15">
        <f>'10členná'!$H$19</f>
        <v>0</v>
      </c>
      <c r="AH3" s="16" t="s">
        <v>8</v>
      </c>
      <c r="AI3" s="17">
        <f>'10členná'!$J$19</f>
        <v>0</v>
      </c>
      <c r="AJ3" s="15">
        <f>'10členná'!$J$24</f>
        <v>0</v>
      </c>
      <c r="AK3" s="16" t="s">
        <v>8</v>
      </c>
      <c r="AL3" s="17">
        <f>'10členná'!$H$24</f>
        <v>0</v>
      </c>
      <c r="AM3" s="15">
        <f>'10členná'!$N$5</f>
        <v>0</v>
      </c>
      <c r="AN3" s="16" t="s">
        <v>8</v>
      </c>
      <c r="AO3" s="17">
        <f>'10členná'!$S$5</f>
        <v>0</v>
      </c>
      <c r="AP3" s="15">
        <f>'10členná'!$S$9</f>
        <v>0</v>
      </c>
      <c r="AQ3" s="16" t="s">
        <v>8</v>
      </c>
      <c r="AR3" s="17">
        <f>'10členná'!$N$9</f>
        <v>0</v>
      </c>
      <c r="AS3" s="15">
        <f>'10členná'!$S$16</f>
        <v>0</v>
      </c>
      <c r="AT3" s="16" t="s">
        <v>8</v>
      </c>
      <c r="AU3" s="17">
        <f>'10členná'!$N$16</f>
        <v>0</v>
      </c>
      <c r="AV3" s="15">
        <f>'10členná'!$S$21</f>
        <v>0</v>
      </c>
      <c r="AW3" s="16" t="s">
        <v>8</v>
      </c>
      <c r="AX3" s="17">
        <f>'10členná'!$N$21</f>
        <v>0</v>
      </c>
      <c r="AY3" s="15">
        <f>'10členná'!$H$2</f>
        <v>0</v>
      </c>
      <c r="AZ3" s="16" t="s">
        <v>8</v>
      </c>
      <c r="BA3" s="17">
        <f>'10členná'!$J$2</f>
        <v>0</v>
      </c>
      <c r="BB3" s="18">
        <f>SUM(IF(X3&gt;Z3,1,0),IF(AA3&gt;AC3,1,0),IF(AD3&gt;AF3,1,0),IF(AG3&gt;AI3,1,0),IF(AJ3&gt;AL3,1,0),IF(AM3&gt;AO3,1,0),IF(AP3&gt;AR3,1,0),IF(AS3&gt;AU3,1,0),IF(AV3&gt;AX3,1,0),IF(AY3&gt;BA3,1,0))</f>
        <v>0</v>
      </c>
      <c r="BC3" s="184" t="e">
        <f>_xlfn.RANK.EQ(BD3,$BD$3:$BD$13)</f>
        <v>#DIV/0!</v>
      </c>
      <c r="BD3" s="69" t="e">
        <f>1000*BB3+BH3</f>
        <v>#DIV/0!</v>
      </c>
      <c r="BE3" s="16">
        <f t="shared" ref="BE3:BE12" si="0">X3+AA3+AD3+AG3+AJ3+AM3+AP3+AS3+AV3+AY3</f>
        <v>0</v>
      </c>
      <c r="BF3" s="16" t="s">
        <v>8</v>
      </c>
      <c r="BG3" s="16">
        <f t="shared" ref="BG3:BG12" si="1">Z3+AC3+AF3+AI3+AL3+AO3+AR3+AU3+AX3+BA3</f>
        <v>0</v>
      </c>
      <c r="BH3" s="58" t="e">
        <f>BE3/BG3</f>
        <v>#DIV/0!</v>
      </c>
    </row>
    <row r="4" spans="1:60" ht="20.100000000000001" customHeight="1" x14ac:dyDescent="0.15">
      <c r="A4" s="7" t="s">
        <v>2</v>
      </c>
      <c r="B4" s="130"/>
      <c r="C4" s="164"/>
      <c r="D4" s="164"/>
      <c r="E4" s="164"/>
      <c r="F4" s="21"/>
      <c r="G4" s="169">
        <f>$B4</f>
        <v>0</v>
      </c>
      <c r="H4" s="133"/>
      <c r="I4" s="170" t="s">
        <v>8</v>
      </c>
      <c r="J4" s="175"/>
      <c r="K4" s="138">
        <f>$B9</f>
        <v>0</v>
      </c>
      <c r="L4" s="21"/>
      <c r="M4" s="73">
        <f>$B3</f>
        <v>0</v>
      </c>
      <c r="N4" s="133"/>
      <c r="O4" s="74"/>
      <c r="P4" s="8"/>
      <c r="Q4" s="8"/>
      <c r="R4" s="8" t="s">
        <v>8</v>
      </c>
      <c r="S4" s="175"/>
      <c r="T4" s="9">
        <f>$B6</f>
        <v>0</v>
      </c>
      <c r="U4" s="72"/>
      <c r="V4" s="7" t="s">
        <v>1</v>
      </c>
      <c r="W4" s="22">
        <f>'10členná'!$B$3</f>
        <v>0</v>
      </c>
      <c r="X4" s="146">
        <f>AC3</f>
        <v>0</v>
      </c>
      <c r="Y4" s="147" t="s">
        <v>8</v>
      </c>
      <c r="Z4" s="148">
        <f>AA3</f>
        <v>0</v>
      </c>
      <c r="AA4" s="190"/>
      <c r="AB4" s="191"/>
      <c r="AC4" s="192"/>
      <c r="AD4" s="29">
        <f>'10členná'!$H$18</f>
        <v>0</v>
      </c>
      <c r="AE4" s="30" t="s">
        <v>8</v>
      </c>
      <c r="AF4" s="31">
        <f>'10členná'!$J$18</f>
        <v>0</v>
      </c>
      <c r="AG4" s="29">
        <f>'10členná'!$J$22</f>
        <v>0</v>
      </c>
      <c r="AH4" s="30" t="s">
        <v>8</v>
      </c>
      <c r="AI4" s="31">
        <f>'10členná'!$H$22</f>
        <v>0</v>
      </c>
      <c r="AJ4" s="29">
        <f>'10členná'!$N$4</f>
        <v>0</v>
      </c>
      <c r="AK4" s="30" t="s">
        <v>8</v>
      </c>
      <c r="AL4" s="31">
        <f>'10členná'!$S$4</f>
        <v>0</v>
      </c>
      <c r="AM4" s="29">
        <f>'10členná'!$S$10</f>
        <v>0</v>
      </c>
      <c r="AN4" s="30" t="s">
        <v>8</v>
      </c>
      <c r="AO4" s="31">
        <f>'10členná'!$N$10</f>
        <v>0</v>
      </c>
      <c r="AP4" s="29">
        <f>'10členná'!$N$15</f>
        <v>0</v>
      </c>
      <c r="AQ4" s="30" t="s">
        <v>8</v>
      </c>
      <c r="AR4" s="31">
        <f>'10členná'!$S$15</f>
        <v>0</v>
      </c>
      <c r="AS4" s="29">
        <f>'10členná'!$N$20</f>
        <v>0</v>
      </c>
      <c r="AT4" s="30" t="s">
        <v>8</v>
      </c>
      <c r="AU4" s="31">
        <f>'10členná'!$S$20</f>
        <v>0</v>
      </c>
      <c r="AV4" s="29">
        <f>'10členná'!$H$3</f>
        <v>0</v>
      </c>
      <c r="AW4" s="30" t="s">
        <v>8</v>
      </c>
      <c r="AX4" s="31">
        <f>'10členná'!$J$3</f>
        <v>0</v>
      </c>
      <c r="AY4" s="29">
        <f>'10členná'!$J$15</f>
        <v>0</v>
      </c>
      <c r="AZ4" s="30" t="s">
        <v>8</v>
      </c>
      <c r="BA4" s="31">
        <f>'10členná'!$H$15</f>
        <v>0</v>
      </c>
      <c r="BB4" s="32">
        <f t="shared" ref="BB4:BB12" si="2">SUM(IF(X4&gt;Z4,1,0),IF(AA4&gt;AC4,1,0),IF(AD4&gt;AF4,1,0),IF(AG4&gt;AI4,1,0),IF(AJ4&gt;AL4,1,0),IF(AM4&gt;AO4,1,0),IF(AP4&gt;AR4,1,0),IF(AS4&gt;AU4,1,0),IF(AV4&gt;AX4,1,0),IF(AY4&gt;BA4,1,0))</f>
        <v>0</v>
      </c>
      <c r="BC4" s="184" t="e">
        <f t="shared" ref="BC4:BC12" si="3">_xlfn.RANK.EQ(BD4,$BD$3:$BD$13)</f>
        <v>#DIV/0!</v>
      </c>
      <c r="BD4" s="69" t="e">
        <f t="shared" ref="BD4:BD12" si="4">1000*BB4+BH4</f>
        <v>#DIV/0!</v>
      </c>
      <c r="BE4" s="30">
        <f t="shared" si="0"/>
        <v>0</v>
      </c>
      <c r="BF4" s="30" t="s">
        <v>8</v>
      </c>
      <c r="BG4" s="30">
        <f t="shared" si="1"/>
        <v>0</v>
      </c>
      <c r="BH4" s="60" t="e">
        <f t="shared" ref="BH4:BH12" si="5">BE4/BG4</f>
        <v>#DIV/0!</v>
      </c>
    </row>
    <row r="5" spans="1:60" ht="20.100000000000001" customHeight="1" x14ac:dyDescent="0.15">
      <c r="A5" s="7" t="s">
        <v>3</v>
      </c>
      <c r="B5" s="130"/>
      <c r="C5" s="164"/>
      <c r="D5" s="164"/>
      <c r="E5" s="164"/>
      <c r="F5" s="21"/>
      <c r="G5" s="169">
        <f>$B5</f>
        <v>0</v>
      </c>
      <c r="H5" s="133"/>
      <c r="I5" s="170" t="s">
        <v>8</v>
      </c>
      <c r="J5" s="175"/>
      <c r="K5" s="138">
        <f>$B8</f>
        <v>0</v>
      </c>
      <c r="L5" s="21"/>
      <c r="M5" s="73">
        <f>$B2</f>
        <v>0</v>
      </c>
      <c r="N5" s="133"/>
      <c r="O5" s="74"/>
      <c r="P5" s="8"/>
      <c r="Q5" s="8"/>
      <c r="R5" s="8" t="s">
        <v>8</v>
      </c>
      <c r="S5" s="175"/>
      <c r="T5" s="9">
        <f>$B7</f>
        <v>0</v>
      </c>
      <c r="U5" s="72"/>
      <c r="V5" s="7" t="s">
        <v>2</v>
      </c>
      <c r="W5" s="22">
        <f>'10členná'!$B$4</f>
        <v>0</v>
      </c>
      <c r="X5" s="146">
        <f>AF3</f>
        <v>0</v>
      </c>
      <c r="Y5" s="147" t="s">
        <v>8</v>
      </c>
      <c r="Z5" s="148">
        <f>AD3</f>
        <v>0</v>
      </c>
      <c r="AA5" s="146">
        <f>AF4</f>
        <v>0</v>
      </c>
      <c r="AB5" s="147" t="s">
        <v>8</v>
      </c>
      <c r="AC5" s="148">
        <f>AD4</f>
        <v>0</v>
      </c>
      <c r="AD5" s="190"/>
      <c r="AE5" s="191"/>
      <c r="AF5" s="192"/>
      <c r="AG5" s="29">
        <f>'10členná'!$N$3</f>
        <v>0</v>
      </c>
      <c r="AH5" s="30" t="s">
        <v>8</v>
      </c>
      <c r="AI5" s="31">
        <f>'10členná'!$S$3</f>
        <v>0</v>
      </c>
      <c r="AJ5" s="29">
        <f>'10členná'!$S$8</f>
        <v>0</v>
      </c>
      <c r="AK5" s="30" t="s">
        <v>8</v>
      </c>
      <c r="AL5" s="31">
        <f>'10členná'!$N$8</f>
        <v>0</v>
      </c>
      <c r="AM5" s="29">
        <f>'10členná'!$N$14</f>
        <v>0</v>
      </c>
      <c r="AN5" s="30" t="s">
        <v>8</v>
      </c>
      <c r="AO5" s="31">
        <f>'10členná'!$S$14</f>
        <v>0</v>
      </c>
      <c r="AP5" s="29">
        <f>'10členná'!$S$19</f>
        <v>0</v>
      </c>
      <c r="AQ5" s="30" t="s">
        <v>8</v>
      </c>
      <c r="AR5" s="31">
        <f>'10členná'!$N$19</f>
        <v>0</v>
      </c>
      <c r="AS5" s="29">
        <f>'10členná'!$H$4</f>
        <v>0</v>
      </c>
      <c r="AT5" s="30" t="s">
        <v>8</v>
      </c>
      <c r="AU5" s="31">
        <f>'10členná'!$J$4</f>
        <v>0</v>
      </c>
      <c r="AV5" s="29">
        <f>'10členná'!$J$8</f>
        <v>0</v>
      </c>
      <c r="AW5" s="30" t="s">
        <v>8</v>
      </c>
      <c r="AX5" s="31">
        <f>'10členná'!$H$8</f>
        <v>0</v>
      </c>
      <c r="AY5" s="29">
        <f>'10členná'!$H$23</f>
        <v>0</v>
      </c>
      <c r="AZ5" s="30" t="s">
        <v>8</v>
      </c>
      <c r="BA5" s="31">
        <f>'10členná'!$J$23</f>
        <v>0</v>
      </c>
      <c r="BB5" s="32">
        <f t="shared" si="2"/>
        <v>0</v>
      </c>
      <c r="BC5" s="184" t="e">
        <f t="shared" si="3"/>
        <v>#DIV/0!</v>
      </c>
      <c r="BD5" s="69" t="e">
        <f t="shared" si="4"/>
        <v>#DIV/0!</v>
      </c>
      <c r="BE5" s="30">
        <f t="shared" si="0"/>
        <v>0</v>
      </c>
      <c r="BF5" s="30" t="s">
        <v>8</v>
      </c>
      <c r="BG5" s="30">
        <f t="shared" si="1"/>
        <v>0</v>
      </c>
      <c r="BH5" s="60" t="e">
        <f t="shared" si="5"/>
        <v>#DIV/0!</v>
      </c>
    </row>
    <row r="6" spans="1:60" ht="20.100000000000001" customHeight="1" x14ac:dyDescent="0.15">
      <c r="A6" s="7" t="s">
        <v>4</v>
      </c>
      <c r="B6" s="130"/>
      <c r="C6" s="164"/>
      <c r="D6" s="164"/>
      <c r="E6" s="164"/>
      <c r="F6" s="21"/>
      <c r="G6" s="169">
        <f>$B6</f>
        <v>0</v>
      </c>
      <c r="H6" s="133"/>
      <c r="I6" s="170" t="s">
        <v>8</v>
      </c>
      <c r="J6" s="175"/>
      <c r="K6" s="138">
        <f>$B7</f>
        <v>0</v>
      </c>
      <c r="L6" s="21"/>
      <c r="M6" s="73">
        <f>$B10</f>
        <v>0</v>
      </c>
      <c r="N6" s="133"/>
      <c r="O6" s="74"/>
      <c r="P6" s="8"/>
      <c r="Q6" s="8"/>
      <c r="R6" s="8" t="s">
        <v>8</v>
      </c>
      <c r="S6" s="175"/>
      <c r="T6" s="9">
        <f>$B8</f>
        <v>0</v>
      </c>
      <c r="U6" s="72"/>
      <c r="V6" s="7" t="s">
        <v>3</v>
      </c>
      <c r="W6" s="22">
        <f>'10členná'!$B$5</f>
        <v>0</v>
      </c>
      <c r="X6" s="146">
        <f>AI3</f>
        <v>0</v>
      </c>
      <c r="Y6" s="147" t="s">
        <v>8</v>
      </c>
      <c r="Z6" s="148">
        <f>AG3</f>
        <v>0</v>
      </c>
      <c r="AA6" s="146">
        <f>AI4</f>
        <v>0</v>
      </c>
      <c r="AB6" s="147" t="s">
        <v>8</v>
      </c>
      <c r="AC6" s="148">
        <f>AG4</f>
        <v>0</v>
      </c>
      <c r="AD6" s="146">
        <f>AI5</f>
        <v>0</v>
      </c>
      <c r="AE6" s="147" t="s">
        <v>8</v>
      </c>
      <c r="AF6" s="148">
        <f>AG5</f>
        <v>0</v>
      </c>
      <c r="AG6" s="190"/>
      <c r="AH6" s="191"/>
      <c r="AI6" s="192"/>
      <c r="AJ6" s="29">
        <f>'10členná'!$N$13</f>
        <v>0</v>
      </c>
      <c r="AK6" s="30" t="s">
        <v>8</v>
      </c>
      <c r="AL6" s="31">
        <f>'10členná'!$S$13</f>
        <v>0</v>
      </c>
      <c r="AM6" s="29">
        <f>'10členná'!$S$18</f>
        <v>0</v>
      </c>
      <c r="AN6" s="30" t="s">
        <v>8</v>
      </c>
      <c r="AO6" s="31">
        <f>'10členná'!$N$18</f>
        <v>0</v>
      </c>
      <c r="AP6" s="29">
        <f>'10členná'!$H$5</f>
        <v>0</v>
      </c>
      <c r="AQ6" s="30" t="s">
        <v>8</v>
      </c>
      <c r="AR6" s="31">
        <f>'10členná'!$J$5</f>
        <v>0</v>
      </c>
      <c r="AS6" s="29">
        <f>'10členná'!$J$9</f>
        <v>0</v>
      </c>
      <c r="AT6" s="30" t="s">
        <v>8</v>
      </c>
      <c r="AU6" s="31">
        <f>'10členná'!$H$9</f>
        <v>0</v>
      </c>
      <c r="AV6" s="29">
        <f>'10členná'!$H$13</f>
        <v>0</v>
      </c>
      <c r="AW6" s="30" t="s">
        <v>8</v>
      </c>
      <c r="AX6" s="31">
        <f>'10členná'!$J$13</f>
        <v>0</v>
      </c>
      <c r="AY6" s="29">
        <f>'10členná'!$N$11</f>
        <v>0</v>
      </c>
      <c r="AZ6" s="30" t="s">
        <v>8</v>
      </c>
      <c r="BA6" s="31">
        <f>'10členná'!$S$11</f>
        <v>0</v>
      </c>
      <c r="BB6" s="32">
        <f t="shared" si="2"/>
        <v>0</v>
      </c>
      <c r="BC6" s="184" t="e">
        <f t="shared" si="3"/>
        <v>#DIV/0!</v>
      </c>
      <c r="BD6" s="69" t="e">
        <f t="shared" si="4"/>
        <v>#DIV/0!</v>
      </c>
      <c r="BE6" s="30">
        <f t="shared" si="0"/>
        <v>0</v>
      </c>
      <c r="BF6" s="30" t="s">
        <v>8</v>
      </c>
      <c r="BG6" s="30">
        <f t="shared" si="1"/>
        <v>0</v>
      </c>
      <c r="BH6" s="60" t="e">
        <f t="shared" si="5"/>
        <v>#DIV/0!</v>
      </c>
    </row>
    <row r="7" spans="1:60" ht="20.100000000000001" customHeight="1" x14ac:dyDescent="0.15">
      <c r="A7" s="7" t="s">
        <v>5</v>
      </c>
      <c r="B7" s="130"/>
      <c r="C7" s="164"/>
      <c r="D7" s="164"/>
      <c r="E7" s="164"/>
      <c r="F7" s="21"/>
      <c r="G7" s="73">
        <f>$B2</f>
        <v>0</v>
      </c>
      <c r="H7" s="133"/>
      <c r="I7" s="8" t="s">
        <v>8</v>
      </c>
      <c r="J7" s="175"/>
      <c r="K7" s="9">
        <f>$B3</f>
        <v>0</v>
      </c>
      <c r="L7" s="21"/>
      <c r="M7" s="73">
        <f>$B11</f>
        <v>0</v>
      </c>
      <c r="N7" s="133"/>
      <c r="O7" s="74"/>
      <c r="P7" s="8"/>
      <c r="Q7" s="8"/>
      <c r="R7" s="8" t="s">
        <v>8</v>
      </c>
      <c r="S7" s="175"/>
      <c r="T7" s="9">
        <f>$B9</f>
        <v>0</v>
      </c>
      <c r="U7" s="72"/>
      <c r="V7" s="7" t="s">
        <v>4</v>
      </c>
      <c r="W7" s="22">
        <f>'10členná'!$B$6</f>
        <v>0</v>
      </c>
      <c r="X7" s="146">
        <f>AL3</f>
        <v>0</v>
      </c>
      <c r="Y7" s="147" t="s">
        <v>8</v>
      </c>
      <c r="Z7" s="148">
        <f>AJ3</f>
        <v>0</v>
      </c>
      <c r="AA7" s="146">
        <f>AL4</f>
        <v>0</v>
      </c>
      <c r="AB7" s="147" t="s">
        <v>8</v>
      </c>
      <c r="AC7" s="148">
        <f>AJ4</f>
        <v>0</v>
      </c>
      <c r="AD7" s="146">
        <f>AL5</f>
        <v>0</v>
      </c>
      <c r="AE7" s="147" t="s">
        <v>8</v>
      </c>
      <c r="AF7" s="148">
        <f>AJ5</f>
        <v>0</v>
      </c>
      <c r="AG7" s="146">
        <f>AL6</f>
        <v>0</v>
      </c>
      <c r="AH7" s="147" t="s">
        <v>8</v>
      </c>
      <c r="AI7" s="148">
        <f>AJ6</f>
        <v>0</v>
      </c>
      <c r="AJ7" s="190"/>
      <c r="AK7" s="191"/>
      <c r="AL7" s="192"/>
      <c r="AM7" s="29">
        <f>'10členná'!$H$6</f>
        <v>0</v>
      </c>
      <c r="AN7" s="30" t="s">
        <v>8</v>
      </c>
      <c r="AO7" s="31">
        <f>'10členná'!$J$6</f>
        <v>0</v>
      </c>
      <c r="AP7" s="29">
        <f>'10členná'!$J$10</f>
        <v>0</v>
      </c>
      <c r="AQ7" s="30" t="s">
        <v>8</v>
      </c>
      <c r="AR7" s="31">
        <f>'10členná'!$H$10</f>
        <v>0</v>
      </c>
      <c r="AS7" s="29">
        <f>'10členná'!$H$12</f>
        <v>0</v>
      </c>
      <c r="AT7" s="30" t="s">
        <v>8</v>
      </c>
      <c r="AU7" s="31">
        <f>'10členná'!$J$12</f>
        <v>0</v>
      </c>
      <c r="AV7" s="29">
        <f>'10členná'!$J$17</f>
        <v>0</v>
      </c>
      <c r="AW7" s="30" t="s">
        <v>8</v>
      </c>
      <c r="AX7" s="31">
        <f>'10členná'!$H$17</f>
        <v>0</v>
      </c>
      <c r="AY7" s="29">
        <f>'10členná'!$S$22</f>
        <v>0</v>
      </c>
      <c r="AZ7" s="30" t="s">
        <v>8</v>
      </c>
      <c r="BA7" s="31">
        <f>'10členná'!$N$22</f>
        <v>0</v>
      </c>
      <c r="BB7" s="32">
        <f t="shared" si="2"/>
        <v>0</v>
      </c>
      <c r="BC7" s="184" t="e">
        <f t="shared" si="3"/>
        <v>#DIV/0!</v>
      </c>
      <c r="BD7" s="69" t="e">
        <f t="shared" si="4"/>
        <v>#DIV/0!</v>
      </c>
      <c r="BE7" s="30">
        <f t="shared" si="0"/>
        <v>0</v>
      </c>
      <c r="BF7" s="30" t="s">
        <v>8</v>
      </c>
      <c r="BG7" s="30">
        <f t="shared" si="1"/>
        <v>0</v>
      </c>
      <c r="BH7" s="60" t="e">
        <f t="shared" si="5"/>
        <v>#DIV/0!</v>
      </c>
    </row>
    <row r="8" spans="1:60" ht="20.100000000000001" customHeight="1" x14ac:dyDescent="0.15">
      <c r="A8" s="7" t="s">
        <v>6</v>
      </c>
      <c r="B8" s="130"/>
      <c r="C8" s="164"/>
      <c r="D8" s="164"/>
      <c r="E8" s="164"/>
      <c r="F8" s="21"/>
      <c r="G8" s="73">
        <f>$B10</f>
        <v>0</v>
      </c>
      <c r="H8" s="133"/>
      <c r="I8" s="8" t="s">
        <v>8</v>
      </c>
      <c r="J8" s="175"/>
      <c r="K8" s="9">
        <f>$B4</f>
        <v>0</v>
      </c>
      <c r="L8" s="21"/>
      <c r="M8" s="169">
        <f>$B6</f>
        <v>0</v>
      </c>
      <c r="N8" s="133"/>
      <c r="O8" s="217"/>
      <c r="P8" s="170"/>
      <c r="Q8" s="170"/>
      <c r="R8" s="170" t="s">
        <v>8</v>
      </c>
      <c r="S8" s="175"/>
      <c r="T8" s="138">
        <f>$B4</f>
        <v>0</v>
      </c>
      <c r="U8" s="72"/>
      <c r="V8" s="7" t="s">
        <v>5</v>
      </c>
      <c r="W8" s="22">
        <f>'10členná'!$B$7</f>
        <v>0</v>
      </c>
      <c r="X8" s="146">
        <f>AO3</f>
        <v>0</v>
      </c>
      <c r="Y8" s="147" t="s">
        <v>8</v>
      </c>
      <c r="Z8" s="148">
        <f>AM3</f>
        <v>0</v>
      </c>
      <c r="AA8" s="146">
        <f>AO4</f>
        <v>0</v>
      </c>
      <c r="AB8" s="147" t="s">
        <v>8</v>
      </c>
      <c r="AC8" s="148">
        <f>AM4</f>
        <v>0</v>
      </c>
      <c r="AD8" s="146">
        <f>AO5</f>
        <v>0</v>
      </c>
      <c r="AE8" s="147" t="s">
        <v>8</v>
      </c>
      <c r="AF8" s="148">
        <f>AM5</f>
        <v>0</v>
      </c>
      <c r="AG8" s="146">
        <f>AO6</f>
        <v>0</v>
      </c>
      <c r="AH8" s="147" t="s">
        <v>8</v>
      </c>
      <c r="AI8" s="148">
        <f>AM6</f>
        <v>0</v>
      </c>
      <c r="AJ8" s="146">
        <f>AO7</f>
        <v>0</v>
      </c>
      <c r="AK8" s="147" t="s">
        <v>8</v>
      </c>
      <c r="AL8" s="148">
        <f>AM7</f>
        <v>0</v>
      </c>
      <c r="AM8" s="190"/>
      <c r="AN8" s="191"/>
      <c r="AO8" s="192"/>
      <c r="AP8" s="29">
        <f>'10členná'!$H$16</f>
        <v>0</v>
      </c>
      <c r="AQ8" s="30" t="s">
        <v>8</v>
      </c>
      <c r="AR8" s="31">
        <f>'10členná'!$J$16</f>
        <v>0</v>
      </c>
      <c r="AS8" s="29">
        <f>'10členná'!$J$20</f>
        <v>0</v>
      </c>
      <c r="AT8" s="30" t="s">
        <v>8</v>
      </c>
      <c r="AU8" s="31">
        <f>'10členná'!$H$20</f>
        <v>0</v>
      </c>
      <c r="AV8" s="29">
        <f>'10členná'!$H$25</f>
        <v>0</v>
      </c>
      <c r="AW8" s="30" t="s">
        <v>8</v>
      </c>
      <c r="AX8" s="31">
        <f>'10členná'!$J$25</f>
        <v>0</v>
      </c>
      <c r="AY8" s="29">
        <f>'10členná'!$J$11</f>
        <v>0</v>
      </c>
      <c r="AZ8" s="30" t="s">
        <v>8</v>
      </c>
      <c r="BA8" s="31">
        <f>'10členná'!$H$11</f>
        <v>0</v>
      </c>
      <c r="BB8" s="32">
        <f t="shared" si="2"/>
        <v>0</v>
      </c>
      <c r="BC8" s="184" t="e">
        <f t="shared" si="3"/>
        <v>#DIV/0!</v>
      </c>
      <c r="BD8" s="69" t="e">
        <f t="shared" si="4"/>
        <v>#DIV/0!</v>
      </c>
      <c r="BE8" s="30">
        <f t="shared" si="0"/>
        <v>0</v>
      </c>
      <c r="BF8" s="30" t="s">
        <v>8</v>
      </c>
      <c r="BG8" s="30">
        <f t="shared" si="1"/>
        <v>0</v>
      </c>
      <c r="BH8" s="60" t="e">
        <f t="shared" si="5"/>
        <v>#DIV/0!</v>
      </c>
    </row>
    <row r="9" spans="1:60" ht="20.100000000000001" customHeight="1" x14ac:dyDescent="0.15">
      <c r="A9" s="7" t="s">
        <v>7</v>
      </c>
      <c r="B9" s="130"/>
      <c r="C9" s="164"/>
      <c r="D9" s="164"/>
      <c r="E9" s="164"/>
      <c r="F9" s="21"/>
      <c r="G9" s="73">
        <f>$B9</f>
        <v>0</v>
      </c>
      <c r="H9" s="133"/>
      <c r="I9" s="8" t="s">
        <v>8</v>
      </c>
      <c r="J9" s="175"/>
      <c r="K9" s="9">
        <f>$B5</f>
        <v>0</v>
      </c>
      <c r="L9" s="21"/>
      <c r="M9" s="169">
        <f>$B8</f>
        <v>0</v>
      </c>
      <c r="N9" s="133"/>
      <c r="O9" s="217"/>
      <c r="P9" s="170"/>
      <c r="Q9" s="170"/>
      <c r="R9" s="170" t="s">
        <v>8</v>
      </c>
      <c r="S9" s="175"/>
      <c r="T9" s="138">
        <f>$B2</f>
        <v>0</v>
      </c>
      <c r="U9" s="72"/>
      <c r="V9" s="7" t="s">
        <v>6</v>
      </c>
      <c r="W9" s="22">
        <f>'10členná'!$B$8</f>
        <v>0</v>
      </c>
      <c r="X9" s="146">
        <f>AR3</f>
        <v>0</v>
      </c>
      <c r="Y9" s="147" t="s">
        <v>8</v>
      </c>
      <c r="Z9" s="148">
        <f>AP3</f>
        <v>0</v>
      </c>
      <c r="AA9" s="146">
        <f>AR4</f>
        <v>0</v>
      </c>
      <c r="AB9" s="147" t="s">
        <v>8</v>
      </c>
      <c r="AC9" s="148">
        <f>AP4</f>
        <v>0</v>
      </c>
      <c r="AD9" s="146">
        <f>AR5</f>
        <v>0</v>
      </c>
      <c r="AE9" s="147" t="s">
        <v>8</v>
      </c>
      <c r="AF9" s="148">
        <f>AP5</f>
        <v>0</v>
      </c>
      <c r="AG9" s="146">
        <f>AR6</f>
        <v>0</v>
      </c>
      <c r="AH9" s="147" t="s">
        <v>8</v>
      </c>
      <c r="AI9" s="148">
        <f>AP6</f>
        <v>0</v>
      </c>
      <c r="AJ9" s="146">
        <f>AR7</f>
        <v>0</v>
      </c>
      <c r="AK9" s="147" t="s">
        <v>8</v>
      </c>
      <c r="AL9" s="148">
        <f>AP7</f>
        <v>0</v>
      </c>
      <c r="AM9" s="146">
        <f>AR8</f>
        <v>0</v>
      </c>
      <c r="AN9" s="147" t="s">
        <v>8</v>
      </c>
      <c r="AO9" s="148">
        <f>AP8</f>
        <v>0</v>
      </c>
      <c r="AP9" s="190"/>
      <c r="AQ9" s="191"/>
      <c r="AR9" s="192"/>
      <c r="AS9" s="29">
        <f>'10členná'!$N$2</f>
        <v>0</v>
      </c>
      <c r="AT9" s="30" t="s">
        <v>8</v>
      </c>
      <c r="AU9" s="31">
        <f>'10členná'!$S$2</f>
        <v>0</v>
      </c>
      <c r="AV9" s="29">
        <f>'10členná'!$S$6</f>
        <v>0</v>
      </c>
      <c r="AW9" s="30" t="s">
        <v>8</v>
      </c>
      <c r="AX9" s="31">
        <f>'10členná'!$N$6</f>
        <v>0</v>
      </c>
      <c r="AY9" s="29">
        <f>'10členná'!$J$21</f>
        <v>0</v>
      </c>
      <c r="AZ9" s="30" t="s">
        <v>8</v>
      </c>
      <c r="BA9" s="31">
        <f>'10členná'!$H$21</f>
        <v>0</v>
      </c>
      <c r="BB9" s="32">
        <f t="shared" si="2"/>
        <v>0</v>
      </c>
      <c r="BC9" s="184" t="e">
        <f t="shared" si="3"/>
        <v>#DIV/0!</v>
      </c>
      <c r="BD9" s="69" t="e">
        <f t="shared" si="4"/>
        <v>#DIV/0!</v>
      </c>
      <c r="BE9" s="30">
        <f t="shared" si="0"/>
        <v>0</v>
      </c>
      <c r="BF9" s="30" t="s">
        <v>8</v>
      </c>
      <c r="BG9" s="30">
        <f t="shared" si="1"/>
        <v>0</v>
      </c>
      <c r="BH9" s="60" t="e">
        <f t="shared" si="5"/>
        <v>#DIV/0!</v>
      </c>
    </row>
    <row r="10" spans="1:60" ht="20.100000000000001" customHeight="1" x14ac:dyDescent="0.15">
      <c r="A10" s="7" t="s">
        <v>9</v>
      </c>
      <c r="B10" s="130"/>
      <c r="C10" s="164"/>
      <c r="D10" s="164"/>
      <c r="E10" s="164"/>
      <c r="F10" s="21"/>
      <c r="G10" s="73">
        <f>$B8</f>
        <v>0</v>
      </c>
      <c r="H10" s="133"/>
      <c r="I10" s="8" t="s">
        <v>8</v>
      </c>
      <c r="J10" s="175"/>
      <c r="K10" s="9">
        <f>$B6</f>
        <v>0</v>
      </c>
      <c r="L10" s="21"/>
      <c r="M10" s="169">
        <f>$B7</f>
        <v>0</v>
      </c>
      <c r="N10" s="133"/>
      <c r="O10" s="217"/>
      <c r="P10" s="170"/>
      <c r="Q10" s="170"/>
      <c r="R10" s="170" t="s">
        <v>8</v>
      </c>
      <c r="S10" s="175"/>
      <c r="T10" s="138">
        <f>$B3</f>
        <v>0</v>
      </c>
      <c r="U10" s="72"/>
      <c r="V10" s="7" t="s">
        <v>7</v>
      </c>
      <c r="W10" s="22">
        <f>'10členná'!$B$9</f>
        <v>0</v>
      </c>
      <c r="X10" s="146">
        <f>AU3</f>
        <v>0</v>
      </c>
      <c r="Y10" s="147" t="s">
        <v>8</v>
      </c>
      <c r="Z10" s="148">
        <f>AS3</f>
        <v>0</v>
      </c>
      <c r="AA10" s="146">
        <f>AU4</f>
        <v>0</v>
      </c>
      <c r="AB10" s="147" t="s">
        <v>8</v>
      </c>
      <c r="AC10" s="148">
        <f>AS4</f>
        <v>0</v>
      </c>
      <c r="AD10" s="146">
        <f>AU5</f>
        <v>0</v>
      </c>
      <c r="AE10" s="147" t="s">
        <v>8</v>
      </c>
      <c r="AF10" s="148">
        <f>AS5</f>
        <v>0</v>
      </c>
      <c r="AG10" s="146">
        <f>AU6</f>
        <v>0</v>
      </c>
      <c r="AH10" s="147" t="s">
        <v>8</v>
      </c>
      <c r="AI10" s="148">
        <f>AS6</f>
        <v>0</v>
      </c>
      <c r="AJ10" s="146">
        <f>AU7</f>
        <v>0</v>
      </c>
      <c r="AK10" s="147" t="s">
        <v>8</v>
      </c>
      <c r="AL10" s="148">
        <f>AS7</f>
        <v>0</v>
      </c>
      <c r="AM10" s="146">
        <f>AU8</f>
        <v>0</v>
      </c>
      <c r="AN10" s="147" t="s">
        <v>8</v>
      </c>
      <c r="AO10" s="148">
        <f>AS8</f>
        <v>0</v>
      </c>
      <c r="AP10" s="146">
        <f>AU9</f>
        <v>0</v>
      </c>
      <c r="AQ10" s="147" t="s">
        <v>8</v>
      </c>
      <c r="AR10" s="148">
        <f>AS9</f>
        <v>0</v>
      </c>
      <c r="AS10" s="190"/>
      <c r="AT10" s="191"/>
      <c r="AU10" s="192"/>
      <c r="AV10" s="29">
        <f>'10členná'!$N$12</f>
        <v>0</v>
      </c>
      <c r="AW10" s="30" t="s">
        <v>8</v>
      </c>
      <c r="AX10" s="31">
        <f>'10členná'!$S$12</f>
        <v>0</v>
      </c>
      <c r="AY10" s="29">
        <f>'10členná'!$S$7</f>
        <v>0</v>
      </c>
      <c r="AZ10" s="30" t="s">
        <v>8</v>
      </c>
      <c r="BA10" s="31">
        <f>'10členná'!$N$7</f>
        <v>0</v>
      </c>
      <c r="BB10" s="32">
        <f t="shared" si="2"/>
        <v>0</v>
      </c>
      <c r="BC10" s="184" t="e">
        <f t="shared" si="3"/>
        <v>#DIV/0!</v>
      </c>
      <c r="BD10" s="69" t="e">
        <f t="shared" si="4"/>
        <v>#DIV/0!</v>
      </c>
      <c r="BE10" s="30">
        <f t="shared" si="0"/>
        <v>0</v>
      </c>
      <c r="BF10" s="30" t="s">
        <v>8</v>
      </c>
      <c r="BG10" s="30">
        <f t="shared" si="1"/>
        <v>0</v>
      </c>
      <c r="BH10" s="60" t="e">
        <f t="shared" si="5"/>
        <v>#DIV/0!</v>
      </c>
    </row>
    <row r="11" spans="1:60" ht="20.100000000000001" customHeight="1" thickBot="1" x14ac:dyDescent="0.2">
      <c r="A11" s="37" t="s">
        <v>10</v>
      </c>
      <c r="B11" s="131"/>
      <c r="C11" s="164"/>
      <c r="D11" s="164"/>
      <c r="E11" s="164"/>
      <c r="F11" s="21"/>
      <c r="G11" s="73">
        <f>$B11</f>
        <v>0</v>
      </c>
      <c r="H11" s="133"/>
      <c r="I11" s="8" t="s">
        <v>8</v>
      </c>
      <c r="J11" s="175"/>
      <c r="K11" s="9">
        <f>$B7</f>
        <v>0</v>
      </c>
      <c r="L11" s="21"/>
      <c r="M11" s="169">
        <f>$B5</f>
        <v>0</v>
      </c>
      <c r="N11" s="133"/>
      <c r="O11" s="217"/>
      <c r="P11" s="170"/>
      <c r="Q11" s="170"/>
      <c r="R11" s="170" t="s">
        <v>8</v>
      </c>
      <c r="S11" s="175"/>
      <c r="T11" s="138">
        <f>$B11</f>
        <v>0</v>
      </c>
      <c r="U11" s="72"/>
      <c r="V11" s="7" t="s">
        <v>9</v>
      </c>
      <c r="W11" s="22">
        <f>'10členná'!$B$10</f>
        <v>0</v>
      </c>
      <c r="X11" s="146">
        <f>AX3</f>
        <v>0</v>
      </c>
      <c r="Y11" s="147" t="s">
        <v>8</v>
      </c>
      <c r="Z11" s="148">
        <f>AV3</f>
        <v>0</v>
      </c>
      <c r="AA11" s="146">
        <f>AX4</f>
        <v>0</v>
      </c>
      <c r="AB11" s="147" t="s">
        <v>8</v>
      </c>
      <c r="AC11" s="148">
        <f>AV4</f>
        <v>0</v>
      </c>
      <c r="AD11" s="146">
        <f>AX5</f>
        <v>0</v>
      </c>
      <c r="AE11" s="147" t="s">
        <v>8</v>
      </c>
      <c r="AF11" s="148">
        <f>AV5</f>
        <v>0</v>
      </c>
      <c r="AG11" s="146">
        <f>AX6</f>
        <v>0</v>
      </c>
      <c r="AH11" s="147" t="s">
        <v>8</v>
      </c>
      <c r="AI11" s="148">
        <f>AV6</f>
        <v>0</v>
      </c>
      <c r="AJ11" s="146">
        <f>AX7</f>
        <v>0</v>
      </c>
      <c r="AK11" s="147" t="s">
        <v>8</v>
      </c>
      <c r="AL11" s="148">
        <f>AV7</f>
        <v>0</v>
      </c>
      <c r="AM11" s="146">
        <f>AX8</f>
        <v>0</v>
      </c>
      <c r="AN11" s="147" t="s">
        <v>8</v>
      </c>
      <c r="AO11" s="148">
        <f>AV8</f>
        <v>0</v>
      </c>
      <c r="AP11" s="146">
        <f>AX9</f>
        <v>0</v>
      </c>
      <c r="AQ11" s="147" t="s">
        <v>8</v>
      </c>
      <c r="AR11" s="148">
        <f>AV9</f>
        <v>0</v>
      </c>
      <c r="AS11" s="146">
        <f>AX10</f>
        <v>0</v>
      </c>
      <c r="AT11" s="147" t="s">
        <v>8</v>
      </c>
      <c r="AU11" s="148">
        <f>AV10</f>
        <v>0</v>
      </c>
      <c r="AV11" s="190"/>
      <c r="AW11" s="191"/>
      <c r="AX11" s="192"/>
      <c r="AY11" s="29">
        <f>'10členná'!$S$17</f>
        <v>0</v>
      </c>
      <c r="AZ11" s="30" t="s">
        <v>8</v>
      </c>
      <c r="BA11" s="31">
        <f>'10členná'!$N$17</f>
        <v>0</v>
      </c>
      <c r="BB11" s="32">
        <f t="shared" si="2"/>
        <v>0</v>
      </c>
      <c r="BC11" s="184" t="e">
        <f t="shared" si="3"/>
        <v>#DIV/0!</v>
      </c>
      <c r="BD11" s="69" t="e">
        <f t="shared" si="4"/>
        <v>#DIV/0!</v>
      </c>
      <c r="BE11" s="30">
        <f t="shared" si="0"/>
        <v>0</v>
      </c>
      <c r="BF11" s="30" t="s">
        <v>8</v>
      </c>
      <c r="BG11" s="30">
        <f t="shared" si="1"/>
        <v>0</v>
      </c>
      <c r="BH11" s="60" t="e">
        <f t="shared" si="5"/>
        <v>#DIV/0!</v>
      </c>
    </row>
    <row r="12" spans="1:60" ht="20.100000000000001" customHeight="1" thickBot="1" x14ac:dyDescent="0.2">
      <c r="B12" s="70"/>
      <c r="C12" s="70"/>
      <c r="D12" s="70"/>
      <c r="E12" s="70"/>
      <c r="F12" s="70"/>
      <c r="G12" s="169">
        <f>$B6</f>
        <v>0</v>
      </c>
      <c r="H12" s="133"/>
      <c r="I12" s="170" t="s">
        <v>8</v>
      </c>
      <c r="J12" s="175"/>
      <c r="K12" s="138">
        <f>$B9</f>
        <v>0</v>
      </c>
      <c r="L12" s="21"/>
      <c r="M12" s="169">
        <f>$B9</f>
        <v>0</v>
      </c>
      <c r="N12" s="133"/>
      <c r="O12" s="217"/>
      <c r="P12" s="170"/>
      <c r="Q12" s="170"/>
      <c r="R12" s="170" t="s">
        <v>8</v>
      </c>
      <c r="S12" s="175"/>
      <c r="T12" s="138">
        <f>$B10</f>
        <v>0</v>
      </c>
      <c r="V12" s="37" t="s">
        <v>10</v>
      </c>
      <c r="W12" s="38">
        <f>'10členná'!$B$11</f>
        <v>0</v>
      </c>
      <c r="X12" s="149">
        <f>BA3</f>
        <v>0</v>
      </c>
      <c r="Y12" s="150" t="s">
        <v>8</v>
      </c>
      <c r="Z12" s="151">
        <f>AY3</f>
        <v>0</v>
      </c>
      <c r="AA12" s="149">
        <f>BA4</f>
        <v>0</v>
      </c>
      <c r="AB12" s="150" t="s">
        <v>8</v>
      </c>
      <c r="AC12" s="151">
        <f>AY4</f>
        <v>0</v>
      </c>
      <c r="AD12" s="149">
        <f>BA5</f>
        <v>0</v>
      </c>
      <c r="AE12" s="150" t="s">
        <v>8</v>
      </c>
      <c r="AF12" s="151">
        <f>AY5</f>
        <v>0</v>
      </c>
      <c r="AG12" s="149">
        <f>BA6</f>
        <v>0</v>
      </c>
      <c r="AH12" s="150" t="s">
        <v>8</v>
      </c>
      <c r="AI12" s="151">
        <f>AY6</f>
        <v>0</v>
      </c>
      <c r="AJ12" s="149">
        <f>BA7</f>
        <v>0</v>
      </c>
      <c r="AK12" s="150" t="s">
        <v>8</v>
      </c>
      <c r="AL12" s="151">
        <f>AY7</f>
        <v>0</v>
      </c>
      <c r="AM12" s="149">
        <f>BA8</f>
        <v>0</v>
      </c>
      <c r="AN12" s="150" t="s">
        <v>8</v>
      </c>
      <c r="AO12" s="151">
        <f>AY8</f>
        <v>0</v>
      </c>
      <c r="AP12" s="149">
        <f>BA9</f>
        <v>0</v>
      </c>
      <c r="AQ12" s="150" t="s">
        <v>8</v>
      </c>
      <c r="AR12" s="151">
        <f>AY9</f>
        <v>0</v>
      </c>
      <c r="AS12" s="149">
        <f>BA10</f>
        <v>0</v>
      </c>
      <c r="AT12" s="150" t="s">
        <v>8</v>
      </c>
      <c r="AU12" s="151">
        <f>AY10</f>
        <v>0</v>
      </c>
      <c r="AV12" s="149">
        <f>BA11</f>
        <v>0</v>
      </c>
      <c r="AW12" s="150" t="s">
        <v>8</v>
      </c>
      <c r="AX12" s="151">
        <f>AY11</f>
        <v>0</v>
      </c>
      <c r="AY12" s="186"/>
      <c r="AZ12" s="187"/>
      <c r="BA12" s="188"/>
      <c r="BB12" s="43">
        <f t="shared" si="2"/>
        <v>0</v>
      </c>
      <c r="BC12" s="185" t="e">
        <f t="shared" si="3"/>
        <v>#DIV/0!</v>
      </c>
      <c r="BD12" s="69" t="e">
        <f t="shared" si="4"/>
        <v>#DIV/0!</v>
      </c>
      <c r="BE12" s="44">
        <f t="shared" si="0"/>
        <v>0</v>
      </c>
      <c r="BF12" s="44" t="s">
        <v>8</v>
      </c>
      <c r="BG12" s="44">
        <f t="shared" si="1"/>
        <v>0</v>
      </c>
      <c r="BH12" s="45" t="e">
        <f t="shared" si="5"/>
        <v>#DIV/0!</v>
      </c>
    </row>
    <row r="13" spans="1:60" s="2" customFormat="1" ht="20.100000000000001" customHeight="1" x14ac:dyDescent="0.15">
      <c r="B13" s="21"/>
      <c r="C13" s="21"/>
      <c r="D13" s="21"/>
      <c r="E13" s="21"/>
      <c r="F13" s="21"/>
      <c r="G13" s="169">
        <f>$B5</f>
        <v>0</v>
      </c>
      <c r="H13" s="133"/>
      <c r="I13" s="170" t="s">
        <v>8</v>
      </c>
      <c r="J13" s="175"/>
      <c r="K13" s="138">
        <f>$B10</f>
        <v>0</v>
      </c>
      <c r="L13" s="21"/>
      <c r="M13" s="73">
        <f>$B5</f>
        <v>0</v>
      </c>
      <c r="N13" s="133"/>
      <c r="O13" s="74"/>
      <c r="P13" s="8"/>
      <c r="Q13" s="8"/>
      <c r="R13" s="8" t="s">
        <v>8</v>
      </c>
      <c r="S13" s="175"/>
      <c r="T13" s="9">
        <f>$B6</f>
        <v>0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71"/>
    </row>
    <row r="14" spans="1:60" s="2" customFormat="1" ht="20.100000000000001" customHeight="1" x14ac:dyDescent="0.2">
      <c r="B14" s="21"/>
      <c r="C14" s="21"/>
      <c r="D14" s="21"/>
      <c r="E14" s="21"/>
      <c r="F14" s="21"/>
      <c r="G14" s="169">
        <f>$B4</f>
        <v>0</v>
      </c>
      <c r="H14" s="133"/>
      <c r="I14" s="170" t="s">
        <v>8</v>
      </c>
      <c r="J14" s="175"/>
      <c r="K14" s="138">
        <f>$B2</f>
        <v>0</v>
      </c>
      <c r="L14" s="21"/>
      <c r="M14" s="73">
        <f>$B4</f>
        <v>0</v>
      </c>
      <c r="N14" s="133"/>
      <c r="O14" s="74"/>
      <c r="P14" s="8"/>
      <c r="Q14" s="8"/>
      <c r="R14" s="8" t="s">
        <v>8</v>
      </c>
      <c r="S14" s="175"/>
      <c r="T14" s="9">
        <f>$B7</f>
        <v>0</v>
      </c>
      <c r="V14" s="49"/>
      <c r="W14" s="49"/>
      <c r="Y14" s="49"/>
      <c r="Z14" s="49"/>
      <c r="AA14" s="49"/>
      <c r="AB14" s="49"/>
      <c r="AC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X14" s="49"/>
      <c r="BH14" s="46"/>
    </row>
    <row r="15" spans="1:60" s="2" customFormat="1" ht="20.100000000000001" customHeight="1" x14ac:dyDescent="0.2">
      <c r="B15" s="21"/>
      <c r="C15" s="21"/>
      <c r="D15" s="21"/>
      <c r="E15" s="21"/>
      <c r="F15" s="21"/>
      <c r="G15" s="169">
        <f>$B11</f>
        <v>0</v>
      </c>
      <c r="H15" s="133"/>
      <c r="I15" s="170" t="s">
        <v>8</v>
      </c>
      <c r="J15" s="175"/>
      <c r="K15" s="138">
        <f>$B3</f>
        <v>0</v>
      </c>
      <c r="L15" s="21"/>
      <c r="M15" s="73">
        <f>$B3</f>
        <v>0</v>
      </c>
      <c r="N15" s="133"/>
      <c r="O15" s="75"/>
      <c r="P15" s="75"/>
      <c r="Q15" s="74"/>
      <c r="R15" s="8" t="s">
        <v>8</v>
      </c>
      <c r="S15" s="175"/>
      <c r="T15" s="9">
        <f>$B8</f>
        <v>0</v>
      </c>
      <c r="V15" s="49"/>
      <c r="W15" s="49"/>
      <c r="Y15" s="49"/>
      <c r="Z15" s="49"/>
      <c r="AA15" s="49"/>
      <c r="AB15" s="49"/>
      <c r="AC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X15" s="49"/>
      <c r="BH15" s="46"/>
    </row>
    <row r="16" spans="1:60" s="2" customFormat="1" ht="20.100000000000001" customHeight="1" x14ac:dyDescent="0.15">
      <c r="B16" s="21"/>
      <c r="C16" s="21"/>
      <c r="D16" s="21"/>
      <c r="E16" s="21"/>
      <c r="F16" s="21"/>
      <c r="G16" s="169">
        <f>$B7</f>
        <v>0</v>
      </c>
      <c r="H16" s="133"/>
      <c r="I16" s="170" t="s">
        <v>8</v>
      </c>
      <c r="J16" s="175"/>
      <c r="K16" s="138">
        <f>$B8</f>
        <v>0</v>
      </c>
      <c r="L16" s="21"/>
      <c r="M16" s="73">
        <f>$B9</f>
        <v>0</v>
      </c>
      <c r="N16" s="133"/>
      <c r="O16" s="75"/>
      <c r="P16" s="75"/>
      <c r="Q16" s="74"/>
      <c r="R16" s="8" t="s">
        <v>8</v>
      </c>
      <c r="S16" s="175"/>
      <c r="T16" s="9">
        <f>$B2</f>
        <v>0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71"/>
    </row>
    <row r="17" spans="2:60" s="2" customFormat="1" ht="20.100000000000001" customHeight="1" x14ac:dyDescent="0.15">
      <c r="B17" s="21"/>
      <c r="C17" s="21"/>
      <c r="D17" s="21"/>
      <c r="E17" s="21"/>
      <c r="F17" s="21"/>
      <c r="G17" s="73">
        <f>$B10</f>
        <v>0</v>
      </c>
      <c r="H17" s="133"/>
      <c r="I17" s="8" t="s">
        <v>8</v>
      </c>
      <c r="J17" s="175"/>
      <c r="K17" s="9">
        <f>$B6</f>
        <v>0</v>
      </c>
      <c r="L17" s="21"/>
      <c r="M17" s="73">
        <f>$B11</f>
        <v>0</v>
      </c>
      <c r="N17" s="133"/>
      <c r="O17" s="75"/>
      <c r="P17" s="75"/>
      <c r="Q17" s="74"/>
      <c r="R17" s="8" t="s">
        <v>8</v>
      </c>
      <c r="S17" s="175"/>
      <c r="T17" s="9">
        <f>$B10</f>
        <v>0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71"/>
    </row>
    <row r="18" spans="2:60" s="2" customFormat="1" ht="20.100000000000001" customHeight="1" x14ac:dyDescent="0.15">
      <c r="B18" s="21"/>
      <c r="C18" s="21"/>
      <c r="D18" s="21"/>
      <c r="E18" s="21"/>
      <c r="F18" s="21"/>
      <c r="G18" s="73">
        <f>$B3</f>
        <v>0</v>
      </c>
      <c r="H18" s="133"/>
      <c r="I18" s="8" t="s">
        <v>8</v>
      </c>
      <c r="J18" s="175"/>
      <c r="K18" s="9">
        <f>$B4</f>
        <v>0</v>
      </c>
      <c r="L18" s="21"/>
      <c r="M18" s="169">
        <f>$B7</f>
        <v>0</v>
      </c>
      <c r="N18" s="133"/>
      <c r="O18" s="218"/>
      <c r="P18" s="218"/>
      <c r="Q18" s="217"/>
      <c r="R18" s="170" t="s">
        <v>8</v>
      </c>
      <c r="S18" s="175"/>
      <c r="T18" s="138">
        <f>$B5</f>
        <v>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71"/>
    </row>
    <row r="19" spans="2:60" s="2" customFormat="1" ht="20.100000000000001" customHeight="1" x14ac:dyDescent="0.15">
      <c r="B19" s="21"/>
      <c r="C19" s="21"/>
      <c r="D19" s="21"/>
      <c r="E19" s="21"/>
      <c r="F19" s="21"/>
      <c r="G19" s="73">
        <f>$B2</f>
        <v>0</v>
      </c>
      <c r="H19" s="133"/>
      <c r="I19" s="8" t="s">
        <v>8</v>
      </c>
      <c r="J19" s="175"/>
      <c r="K19" s="9">
        <f>$B5</f>
        <v>0</v>
      </c>
      <c r="L19" s="21"/>
      <c r="M19" s="169">
        <f>$B8</f>
        <v>0</v>
      </c>
      <c r="N19" s="133"/>
      <c r="O19" s="218"/>
      <c r="P19" s="218"/>
      <c r="Q19" s="217"/>
      <c r="R19" s="170" t="s">
        <v>8</v>
      </c>
      <c r="S19" s="175"/>
      <c r="T19" s="138">
        <f>$B4</f>
        <v>0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71"/>
    </row>
    <row r="20" spans="2:60" s="2" customFormat="1" ht="20.100000000000001" customHeight="1" x14ac:dyDescent="0.15">
      <c r="B20" s="21"/>
      <c r="C20" s="21"/>
      <c r="D20" s="21"/>
      <c r="E20" s="21"/>
      <c r="F20" s="21"/>
      <c r="G20" s="73">
        <f>$B9</f>
        <v>0</v>
      </c>
      <c r="H20" s="133"/>
      <c r="I20" s="8" t="s">
        <v>8</v>
      </c>
      <c r="J20" s="175"/>
      <c r="K20" s="9">
        <f>$B7</f>
        <v>0</v>
      </c>
      <c r="L20" s="21"/>
      <c r="M20" s="169">
        <f>$B3</f>
        <v>0</v>
      </c>
      <c r="N20" s="133"/>
      <c r="O20" s="218"/>
      <c r="P20" s="218"/>
      <c r="Q20" s="217"/>
      <c r="R20" s="170" t="s">
        <v>8</v>
      </c>
      <c r="S20" s="175"/>
      <c r="T20" s="138">
        <f>$B9</f>
        <v>0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71"/>
    </row>
    <row r="21" spans="2:60" s="2" customFormat="1" ht="20.100000000000001" customHeight="1" x14ac:dyDescent="0.15">
      <c r="B21" s="21"/>
      <c r="C21" s="21"/>
      <c r="D21" s="21"/>
      <c r="E21" s="21"/>
      <c r="F21" s="21"/>
      <c r="G21" s="73">
        <f>$B11</f>
        <v>0</v>
      </c>
      <c r="H21" s="133"/>
      <c r="I21" s="8" t="s">
        <v>8</v>
      </c>
      <c r="J21" s="175"/>
      <c r="K21" s="9">
        <f>$B8</f>
        <v>0</v>
      </c>
      <c r="L21" s="21"/>
      <c r="M21" s="169">
        <f>$B10</f>
        <v>0</v>
      </c>
      <c r="N21" s="133"/>
      <c r="O21" s="218"/>
      <c r="P21" s="218"/>
      <c r="Q21" s="217"/>
      <c r="R21" s="170" t="s">
        <v>8</v>
      </c>
      <c r="S21" s="175"/>
      <c r="T21" s="138">
        <f>$B2</f>
        <v>0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71"/>
    </row>
    <row r="22" spans="2:60" s="2" customFormat="1" ht="20.100000000000001" customHeight="1" thickBot="1" x14ac:dyDescent="0.35">
      <c r="B22" s="21"/>
      <c r="C22" s="21"/>
      <c r="D22" s="21"/>
      <c r="E22" s="21"/>
      <c r="F22" s="21"/>
      <c r="G22" s="169">
        <f>$B5</f>
        <v>0</v>
      </c>
      <c r="H22" s="133"/>
      <c r="I22" s="170" t="s">
        <v>8</v>
      </c>
      <c r="J22" s="175"/>
      <c r="K22" s="138">
        <f>$B3</f>
        <v>0</v>
      </c>
      <c r="L22" s="21"/>
      <c r="M22" s="172">
        <f>$B11</f>
        <v>0</v>
      </c>
      <c r="N22" s="134"/>
      <c r="O22" s="219"/>
      <c r="P22" s="219"/>
      <c r="Q22" s="220"/>
      <c r="R22" s="173" t="s">
        <v>8</v>
      </c>
      <c r="S22" s="176"/>
      <c r="T22" s="140">
        <f>$B6</f>
        <v>0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71"/>
    </row>
    <row r="23" spans="2:60" s="2" customFormat="1" ht="20.100000000000001" customHeight="1" x14ac:dyDescent="0.3">
      <c r="B23" s="21"/>
      <c r="C23" s="21"/>
      <c r="D23" s="21"/>
      <c r="E23" s="21"/>
      <c r="F23" s="21"/>
      <c r="G23" s="169">
        <f>$B4</f>
        <v>0</v>
      </c>
      <c r="H23" s="133"/>
      <c r="I23" s="170" t="s">
        <v>8</v>
      </c>
      <c r="J23" s="175"/>
      <c r="K23" s="138">
        <f>$B11</f>
        <v>0</v>
      </c>
      <c r="L23" s="21"/>
      <c r="M23" s="21"/>
      <c r="N23" s="21"/>
      <c r="O23" s="21"/>
      <c r="P23" s="21"/>
      <c r="Q23" s="21"/>
      <c r="R23" s="21"/>
      <c r="S23" s="21"/>
      <c r="T23" s="21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71"/>
    </row>
    <row r="24" spans="2:60" s="2" customFormat="1" ht="20.100000000000001" customHeight="1" x14ac:dyDescent="0.3">
      <c r="B24" s="21"/>
      <c r="C24" s="21"/>
      <c r="D24" s="21"/>
      <c r="E24" s="21"/>
      <c r="F24" s="21"/>
      <c r="G24" s="169">
        <f>$B6</f>
        <v>0</v>
      </c>
      <c r="H24" s="133"/>
      <c r="I24" s="170" t="s">
        <v>8</v>
      </c>
      <c r="J24" s="175"/>
      <c r="K24" s="138">
        <f>$B2</f>
        <v>0</v>
      </c>
      <c r="L24" s="21"/>
      <c r="M24" s="21"/>
      <c r="N24" s="21"/>
      <c r="O24" s="21"/>
      <c r="P24" s="21"/>
      <c r="Q24" s="21"/>
      <c r="R24" s="21"/>
      <c r="S24" s="21"/>
      <c r="T24" s="21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71"/>
    </row>
    <row r="25" spans="2:60" s="2" customFormat="1" ht="20.100000000000001" customHeight="1" thickBot="1" x14ac:dyDescent="0.35">
      <c r="B25" s="21"/>
      <c r="C25" s="21"/>
      <c r="D25" s="21"/>
      <c r="E25" s="21"/>
      <c r="F25" s="21"/>
      <c r="G25" s="172">
        <f>$B7</f>
        <v>0</v>
      </c>
      <c r="H25" s="134"/>
      <c r="I25" s="173" t="s">
        <v>8</v>
      </c>
      <c r="J25" s="176"/>
      <c r="K25" s="140">
        <f>$B10</f>
        <v>0</v>
      </c>
      <c r="L25" s="21"/>
      <c r="M25" s="21"/>
      <c r="N25" s="21"/>
      <c r="O25" s="21"/>
      <c r="P25" s="21"/>
      <c r="Q25" s="21"/>
      <c r="R25" s="21"/>
      <c r="S25" s="21"/>
      <c r="T25" s="21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71"/>
    </row>
    <row r="26" spans="2:60" s="2" customFormat="1" ht="15" customHeight="1" x14ac:dyDescent="0.3">
      <c r="C26" s="106"/>
      <c r="D26" s="106"/>
      <c r="E26" s="106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71"/>
    </row>
    <row r="27" spans="2:60" s="2" customFormat="1" ht="15" customHeight="1" x14ac:dyDescent="0.3">
      <c r="C27" s="106"/>
      <c r="D27" s="106"/>
      <c r="E27" s="106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71"/>
    </row>
    <row r="28" spans="2:60" s="2" customFormat="1" ht="15" customHeight="1" x14ac:dyDescent="0.3">
      <c r="C28" s="106"/>
      <c r="D28" s="106"/>
      <c r="E28" s="106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71"/>
    </row>
    <row r="29" spans="2:60" s="2" customFormat="1" ht="15" customHeight="1" x14ac:dyDescent="0.3">
      <c r="C29" s="106"/>
      <c r="D29" s="106"/>
      <c r="E29" s="106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71"/>
    </row>
    <row r="30" spans="2:60" s="2" customFormat="1" ht="15" customHeight="1" x14ac:dyDescent="0.3">
      <c r="C30" s="106"/>
      <c r="D30" s="106"/>
      <c r="E30" s="106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71"/>
    </row>
    <row r="31" spans="2:60" s="2" customFormat="1" ht="15" customHeight="1" x14ac:dyDescent="0.3">
      <c r="C31" s="106"/>
      <c r="D31" s="106"/>
      <c r="E31" s="106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71"/>
    </row>
    <row r="32" spans="2:60" s="2" customFormat="1" ht="15" customHeight="1" x14ac:dyDescent="0.3">
      <c r="C32" s="106"/>
      <c r="D32" s="106"/>
      <c r="E32" s="10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71"/>
    </row>
    <row r="33" spans="1:60" s="2" customFormat="1" ht="15" customHeight="1" x14ac:dyDescent="0.3">
      <c r="C33" s="106"/>
      <c r="D33" s="106"/>
      <c r="E33" s="106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71"/>
    </row>
    <row r="34" spans="1:60" s="2" customFormat="1" ht="15" customHeight="1" x14ac:dyDescent="0.3">
      <c r="C34" s="106"/>
      <c r="D34" s="106"/>
      <c r="E34" s="106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71"/>
    </row>
    <row r="35" spans="1:60" s="2" customFormat="1" ht="15" customHeight="1" x14ac:dyDescent="0.3">
      <c r="C35" s="106"/>
      <c r="D35" s="106"/>
      <c r="E35" s="106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71"/>
    </row>
    <row r="36" spans="1:60" s="2" customFormat="1" ht="15" customHeight="1" x14ac:dyDescent="0.3">
      <c r="C36" s="106"/>
      <c r="D36" s="106"/>
      <c r="E36" s="106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71"/>
    </row>
    <row r="37" spans="1:60" s="2" customFormat="1" ht="15" customHeight="1" x14ac:dyDescent="0.3">
      <c r="A37" s="49"/>
      <c r="B37" s="49"/>
      <c r="C37" s="49"/>
      <c r="D37" s="49"/>
      <c r="E37" s="49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71"/>
    </row>
    <row r="38" spans="1:60" s="2" customFormat="1" ht="15" customHeight="1" x14ac:dyDescent="0.3">
      <c r="A38" s="49"/>
      <c r="B38" s="49"/>
      <c r="C38" s="49"/>
      <c r="D38" s="49"/>
      <c r="E38" s="49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71"/>
    </row>
    <row r="39" spans="1:60" s="2" customFormat="1" x14ac:dyDescent="0.3">
      <c r="A39" s="49"/>
      <c r="B39" s="49"/>
      <c r="C39" s="49"/>
      <c r="D39" s="49"/>
      <c r="E39" s="49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71"/>
    </row>
  </sheetData>
  <mergeCells count="26">
    <mergeCell ref="A1:T1"/>
    <mergeCell ref="V1:W2"/>
    <mergeCell ref="X1:Z1"/>
    <mergeCell ref="AA1:AC1"/>
    <mergeCell ref="AD1:AF1"/>
    <mergeCell ref="X2:Z2"/>
    <mergeCell ref="AA2:AC2"/>
    <mergeCell ref="AD2:AF2"/>
    <mergeCell ref="AG1:AI1"/>
    <mergeCell ref="AJ1:AL1"/>
    <mergeCell ref="AM1:AO1"/>
    <mergeCell ref="AP1:AR1"/>
    <mergeCell ref="AS1:AU1"/>
    <mergeCell ref="AV1:AX1"/>
    <mergeCell ref="AY1:BA1"/>
    <mergeCell ref="BB1:BB2"/>
    <mergeCell ref="BC1:BC2"/>
    <mergeCell ref="BE1:BH2"/>
    <mergeCell ref="AV2:AX2"/>
    <mergeCell ref="AY2:BA2"/>
    <mergeCell ref="BD1:BD2"/>
    <mergeCell ref="AG2:AI2"/>
    <mergeCell ref="AJ2:AL2"/>
    <mergeCell ref="AM2:AO2"/>
    <mergeCell ref="AP2:AR2"/>
    <mergeCell ref="AS2:AU2"/>
  </mergeCells>
  <printOptions horizontalCentered="1"/>
  <pageMargins left="0.23622047244094491" right="0.23622047244094491" top="0.47" bottom="0.28999999999999998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zoomScale="85" zoomScaleNormal="85" workbookViewId="0">
      <selection activeCell="X27" sqref="X27"/>
    </sheetView>
  </sheetViews>
  <sheetFormatPr defaultColWidth="8.85546875" defaultRowHeight="16.5" x14ac:dyDescent="0.3"/>
  <cols>
    <col min="1" max="1" width="5.7109375" style="65" customWidth="1"/>
    <col min="2" max="2" width="18.7109375" style="65" customWidth="1"/>
    <col min="3" max="5" width="0.42578125" style="65" customWidth="1"/>
    <col min="6" max="6" width="5.7109375" style="65" customWidth="1"/>
    <col min="7" max="7" width="18.7109375" style="65" customWidth="1"/>
    <col min="8" max="8" width="5.7109375" style="65" customWidth="1"/>
    <col min="9" max="9" width="2.7109375" style="65" customWidth="1"/>
    <col min="10" max="10" width="5.7109375" style="65" customWidth="1"/>
    <col min="11" max="11" width="18.7109375" style="65" customWidth="1"/>
    <col min="12" max="12" width="5.7109375" style="65" customWidth="1"/>
    <col min="13" max="13" width="18.7109375" style="65" customWidth="1"/>
    <col min="14" max="14" width="5.7109375" style="65" customWidth="1"/>
    <col min="15" max="15" width="0.7109375" style="65" hidden="1" customWidth="1"/>
    <col min="16" max="17" width="4.7109375" style="65" hidden="1" customWidth="1"/>
    <col min="18" max="18" width="2.7109375" style="65" customWidth="1"/>
    <col min="19" max="19" width="5.7109375" style="65" customWidth="1"/>
    <col min="20" max="20" width="18.7109375" style="65" customWidth="1"/>
    <col min="21" max="21" width="9.140625" style="65" customWidth="1"/>
    <col min="22" max="22" width="9.140625" style="65"/>
    <col min="23" max="23" width="14.42578125" style="65" bestFit="1" customWidth="1"/>
    <col min="24" max="40" width="4.7109375" style="65" customWidth="1"/>
    <col min="41" max="41" width="5.28515625" style="65" customWidth="1"/>
    <col min="42" max="56" width="4.7109375" style="65" customWidth="1"/>
    <col min="57" max="57" width="9.140625" style="65"/>
    <col min="58" max="58" width="8.7109375" style="65" customWidth="1"/>
    <col min="59" max="59" width="7.28515625" style="65" hidden="1" customWidth="1"/>
    <col min="60" max="60" width="9.140625" style="65"/>
    <col min="61" max="61" width="3" style="65" customWidth="1"/>
    <col min="62" max="62" width="9.140625" style="65"/>
    <col min="63" max="63" width="11.7109375" style="71" customWidth="1"/>
    <col min="64" max="64" width="4.7109375" style="65" customWidth="1"/>
    <col min="65" max="239" width="9.140625" style="65"/>
    <col min="240" max="240" width="14.42578125" style="65" bestFit="1" customWidth="1"/>
    <col min="241" max="257" width="4.7109375" style="65" customWidth="1"/>
    <col min="258" max="258" width="5.28515625" style="65" customWidth="1"/>
    <col min="259" max="261" width="4.7109375" style="65" customWidth="1"/>
    <col min="262" max="264" width="0" style="65" hidden="1" customWidth="1"/>
    <col min="265" max="267" width="9.140625" style="65"/>
    <col min="268" max="268" width="3" style="65" customWidth="1"/>
    <col min="269" max="495" width="9.140625" style="65"/>
    <col min="496" max="496" width="14.42578125" style="65" bestFit="1" customWidth="1"/>
    <col min="497" max="513" width="4.7109375" style="65" customWidth="1"/>
    <col min="514" max="514" width="5.28515625" style="65" customWidth="1"/>
    <col min="515" max="517" width="4.7109375" style="65" customWidth="1"/>
    <col min="518" max="520" width="0" style="65" hidden="1" customWidth="1"/>
    <col min="521" max="523" width="9.140625" style="65"/>
    <col min="524" max="524" width="3" style="65" customWidth="1"/>
    <col min="525" max="751" width="9.140625" style="65"/>
    <col min="752" max="752" width="14.42578125" style="65" bestFit="1" customWidth="1"/>
    <col min="753" max="769" width="4.7109375" style="65" customWidth="1"/>
    <col min="770" max="770" width="5.28515625" style="65" customWidth="1"/>
    <col min="771" max="773" width="4.7109375" style="65" customWidth="1"/>
    <col min="774" max="776" width="0" style="65" hidden="1" customWidth="1"/>
    <col min="777" max="779" width="9.140625" style="65"/>
    <col min="780" max="780" width="3" style="65" customWidth="1"/>
    <col min="781" max="1007" width="9.140625" style="65"/>
    <col min="1008" max="1008" width="14.42578125" style="65" bestFit="1" customWidth="1"/>
    <col min="1009" max="1025" width="4.7109375" style="65" customWidth="1"/>
    <col min="1026" max="1026" width="5.28515625" style="65" customWidth="1"/>
    <col min="1027" max="1029" width="4.7109375" style="65" customWidth="1"/>
    <col min="1030" max="1032" width="0" style="65" hidden="1" customWidth="1"/>
    <col min="1033" max="1035" width="9.140625" style="65"/>
    <col min="1036" max="1036" width="3" style="65" customWidth="1"/>
    <col min="1037" max="1263" width="9.140625" style="65"/>
    <col min="1264" max="1264" width="14.42578125" style="65" bestFit="1" customWidth="1"/>
    <col min="1265" max="1281" width="4.7109375" style="65" customWidth="1"/>
    <col min="1282" max="1282" width="5.28515625" style="65" customWidth="1"/>
    <col min="1283" max="1285" width="4.7109375" style="65" customWidth="1"/>
    <col min="1286" max="1288" width="0" style="65" hidden="1" customWidth="1"/>
    <col min="1289" max="1291" width="9.140625" style="65"/>
    <col min="1292" max="1292" width="3" style="65" customWidth="1"/>
    <col min="1293" max="1519" width="9.140625" style="65"/>
    <col min="1520" max="1520" width="14.42578125" style="65" bestFit="1" customWidth="1"/>
    <col min="1521" max="1537" width="4.7109375" style="65" customWidth="1"/>
    <col min="1538" max="1538" width="5.28515625" style="65" customWidth="1"/>
    <col min="1539" max="1541" width="4.7109375" style="65" customWidth="1"/>
    <col min="1542" max="1544" width="0" style="65" hidden="1" customWidth="1"/>
    <col min="1545" max="1547" width="9.140625" style="65"/>
    <col min="1548" max="1548" width="3" style="65" customWidth="1"/>
    <col min="1549" max="1775" width="9.140625" style="65"/>
    <col min="1776" max="1776" width="14.42578125" style="65" bestFit="1" customWidth="1"/>
    <col min="1777" max="1793" width="4.7109375" style="65" customWidth="1"/>
    <col min="1794" max="1794" width="5.28515625" style="65" customWidth="1"/>
    <col min="1795" max="1797" width="4.7109375" style="65" customWidth="1"/>
    <col min="1798" max="1800" width="0" style="65" hidden="1" customWidth="1"/>
    <col min="1801" max="1803" width="9.140625" style="65"/>
    <col min="1804" max="1804" width="3" style="65" customWidth="1"/>
    <col min="1805" max="2031" width="9.140625" style="65"/>
    <col min="2032" max="2032" width="14.42578125" style="65" bestFit="1" customWidth="1"/>
    <col min="2033" max="2049" width="4.7109375" style="65" customWidth="1"/>
    <col min="2050" max="2050" width="5.28515625" style="65" customWidth="1"/>
    <col min="2051" max="2053" width="4.7109375" style="65" customWidth="1"/>
    <col min="2054" max="2056" width="0" style="65" hidden="1" customWidth="1"/>
    <col min="2057" max="2059" width="9.140625" style="65"/>
    <col min="2060" max="2060" width="3" style="65" customWidth="1"/>
    <col min="2061" max="2287" width="9.140625" style="65"/>
    <col min="2288" max="2288" width="14.42578125" style="65" bestFit="1" customWidth="1"/>
    <col min="2289" max="2305" width="4.7109375" style="65" customWidth="1"/>
    <col min="2306" max="2306" width="5.28515625" style="65" customWidth="1"/>
    <col min="2307" max="2309" width="4.7109375" style="65" customWidth="1"/>
    <col min="2310" max="2312" width="0" style="65" hidden="1" customWidth="1"/>
    <col min="2313" max="2315" width="9.140625" style="65"/>
    <col min="2316" max="2316" width="3" style="65" customWidth="1"/>
    <col min="2317" max="2543" width="9.140625" style="65"/>
    <col min="2544" max="2544" width="14.42578125" style="65" bestFit="1" customWidth="1"/>
    <col min="2545" max="2561" width="4.7109375" style="65" customWidth="1"/>
    <col min="2562" max="2562" width="5.28515625" style="65" customWidth="1"/>
    <col min="2563" max="2565" width="4.7109375" style="65" customWidth="1"/>
    <col min="2566" max="2568" width="0" style="65" hidden="1" customWidth="1"/>
    <col min="2569" max="2571" width="9.140625" style="65"/>
    <col min="2572" max="2572" width="3" style="65" customWidth="1"/>
    <col min="2573" max="2799" width="9.140625" style="65"/>
    <col min="2800" max="2800" width="14.42578125" style="65" bestFit="1" customWidth="1"/>
    <col min="2801" max="2817" width="4.7109375" style="65" customWidth="1"/>
    <col min="2818" max="2818" width="5.28515625" style="65" customWidth="1"/>
    <col min="2819" max="2821" width="4.7109375" style="65" customWidth="1"/>
    <col min="2822" max="2824" width="0" style="65" hidden="1" customWidth="1"/>
    <col min="2825" max="2827" width="9.140625" style="65"/>
    <col min="2828" max="2828" width="3" style="65" customWidth="1"/>
    <col min="2829" max="3055" width="9.140625" style="65"/>
    <col min="3056" max="3056" width="14.42578125" style="65" bestFit="1" customWidth="1"/>
    <col min="3057" max="3073" width="4.7109375" style="65" customWidth="1"/>
    <col min="3074" max="3074" width="5.28515625" style="65" customWidth="1"/>
    <col min="3075" max="3077" width="4.7109375" style="65" customWidth="1"/>
    <col min="3078" max="3080" width="0" style="65" hidden="1" customWidth="1"/>
    <col min="3081" max="3083" width="9.140625" style="65"/>
    <col min="3084" max="3084" width="3" style="65" customWidth="1"/>
    <col min="3085" max="3311" width="9.140625" style="65"/>
    <col min="3312" max="3312" width="14.42578125" style="65" bestFit="1" customWidth="1"/>
    <col min="3313" max="3329" width="4.7109375" style="65" customWidth="1"/>
    <col min="3330" max="3330" width="5.28515625" style="65" customWidth="1"/>
    <col min="3331" max="3333" width="4.7109375" style="65" customWidth="1"/>
    <col min="3334" max="3336" width="0" style="65" hidden="1" customWidth="1"/>
    <col min="3337" max="3339" width="9.140625" style="65"/>
    <col min="3340" max="3340" width="3" style="65" customWidth="1"/>
    <col min="3341" max="3567" width="9.140625" style="65"/>
    <col min="3568" max="3568" width="14.42578125" style="65" bestFit="1" customWidth="1"/>
    <col min="3569" max="3585" width="4.7109375" style="65" customWidth="1"/>
    <col min="3586" max="3586" width="5.28515625" style="65" customWidth="1"/>
    <col min="3587" max="3589" width="4.7109375" style="65" customWidth="1"/>
    <col min="3590" max="3592" width="0" style="65" hidden="1" customWidth="1"/>
    <col min="3593" max="3595" width="9.140625" style="65"/>
    <col min="3596" max="3596" width="3" style="65" customWidth="1"/>
    <col min="3597" max="3823" width="9.140625" style="65"/>
    <col min="3824" max="3824" width="14.42578125" style="65" bestFit="1" customWidth="1"/>
    <col min="3825" max="3841" width="4.7109375" style="65" customWidth="1"/>
    <col min="3842" max="3842" width="5.28515625" style="65" customWidth="1"/>
    <col min="3843" max="3845" width="4.7109375" style="65" customWidth="1"/>
    <col min="3846" max="3848" width="0" style="65" hidden="1" customWidth="1"/>
    <col min="3849" max="3851" width="9.140625" style="65"/>
    <col min="3852" max="3852" width="3" style="65" customWidth="1"/>
    <col min="3853" max="4079" width="9.140625" style="65"/>
    <col min="4080" max="4080" width="14.42578125" style="65" bestFit="1" customWidth="1"/>
    <col min="4081" max="4097" width="4.7109375" style="65" customWidth="1"/>
    <col min="4098" max="4098" width="5.28515625" style="65" customWidth="1"/>
    <col min="4099" max="4101" width="4.7109375" style="65" customWidth="1"/>
    <col min="4102" max="4104" width="0" style="65" hidden="1" customWidth="1"/>
    <col min="4105" max="4107" width="9.140625" style="65"/>
    <col min="4108" max="4108" width="3" style="65" customWidth="1"/>
    <col min="4109" max="4335" width="9.140625" style="65"/>
    <col min="4336" max="4336" width="14.42578125" style="65" bestFit="1" customWidth="1"/>
    <col min="4337" max="4353" width="4.7109375" style="65" customWidth="1"/>
    <col min="4354" max="4354" width="5.28515625" style="65" customWidth="1"/>
    <col min="4355" max="4357" width="4.7109375" style="65" customWidth="1"/>
    <col min="4358" max="4360" width="0" style="65" hidden="1" customWidth="1"/>
    <col min="4361" max="4363" width="9.140625" style="65"/>
    <col min="4364" max="4364" width="3" style="65" customWidth="1"/>
    <col min="4365" max="4591" width="9.140625" style="65"/>
    <col min="4592" max="4592" width="14.42578125" style="65" bestFit="1" customWidth="1"/>
    <col min="4593" max="4609" width="4.7109375" style="65" customWidth="1"/>
    <col min="4610" max="4610" width="5.28515625" style="65" customWidth="1"/>
    <col min="4611" max="4613" width="4.7109375" style="65" customWidth="1"/>
    <col min="4614" max="4616" width="0" style="65" hidden="1" customWidth="1"/>
    <col min="4617" max="4619" width="9.140625" style="65"/>
    <col min="4620" max="4620" width="3" style="65" customWidth="1"/>
    <col min="4621" max="4847" width="9.140625" style="65"/>
    <col min="4848" max="4848" width="14.42578125" style="65" bestFit="1" customWidth="1"/>
    <col min="4849" max="4865" width="4.7109375" style="65" customWidth="1"/>
    <col min="4866" max="4866" width="5.28515625" style="65" customWidth="1"/>
    <col min="4867" max="4869" width="4.7109375" style="65" customWidth="1"/>
    <col min="4870" max="4872" width="0" style="65" hidden="1" customWidth="1"/>
    <col min="4873" max="4875" width="9.140625" style="65"/>
    <col min="4876" max="4876" width="3" style="65" customWidth="1"/>
    <col min="4877" max="5103" width="9.140625" style="65"/>
    <col min="5104" max="5104" width="14.42578125" style="65" bestFit="1" customWidth="1"/>
    <col min="5105" max="5121" width="4.7109375" style="65" customWidth="1"/>
    <col min="5122" max="5122" width="5.28515625" style="65" customWidth="1"/>
    <col min="5123" max="5125" width="4.7109375" style="65" customWidth="1"/>
    <col min="5126" max="5128" width="0" style="65" hidden="1" customWidth="1"/>
    <col min="5129" max="5131" width="9.140625" style="65"/>
    <col min="5132" max="5132" width="3" style="65" customWidth="1"/>
    <col min="5133" max="5359" width="9.140625" style="65"/>
    <col min="5360" max="5360" width="14.42578125" style="65" bestFit="1" customWidth="1"/>
    <col min="5361" max="5377" width="4.7109375" style="65" customWidth="1"/>
    <col min="5378" max="5378" width="5.28515625" style="65" customWidth="1"/>
    <col min="5379" max="5381" width="4.7109375" style="65" customWidth="1"/>
    <col min="5382" max="5384" width="0" style="65" hidden="1" customWidth="1"/>
    <col min="5385" max="5387" width="9.140625" style="65"/>
    <col min="5388" max="5388" width="3" style="65" customWidth="1"/>
    <col min="5389" max="5615" width="9.140625" style="65"/>
    <col min="5616" max="5616" width="14.42578125" style="65" bestFit="1" customWidth="1"/>
    <col min="5617" max="5633" width="4.7109375" style="65" customWidth="1"/>
    <col min="5634" max="5634" width="5.28515625" style="65" customWidth="1"/>
    <col min="5635" max="5637" width="4.7109375" style="65" customWidth="1"/>
    <col min="5638" max="5640" width="0" style="65" hidden="1" customWidth="1"/>
    <col min="5641" max="5643" width="9.140625" style="65"/>
    <col min="5644" max="5644" width="3" style="65" customWidth="1"/>
    <col min="5645" max="5871" width="9.140625" style="65"/>
    <col min="5872" max="5872" width="14.42578125" style="65" bestFit="1" customWidth="1"/>
    <col min="5873" max="5889" width="4.7109375" style="65" customWidth="1"/>
    <col min="5890" max="5890" width="5.28515625" style="65" customWidth="1"/>
    <col min="5891" max="5893" width="4.7109375" style="65" customWidth="1"/>
    <col min="5894" max="5896" width="0" style="65" hidden="1" customWidth="1"/>
    <col min="5897" max="5899" width="9.140625" style="65"/>
    <col min="5900" max="5900" width="3" style="65" customWidth="1"/>
    <col min="5901" max="6127" width="9.140625" style="65"/>
    <col min="6128" max="6128" width="14.42578125" style="65" bestFit="1" customWidth="1"/>
    <col min="6129" max="6145" width="4.7109375" style="65" customWidth="1"/>
    <col min="6146" max="6146" width="5.28515625" style="65" customWidth="1"/>
    <col min="6147" max="6149" width="4.7109375" style="65" customWidth="1"/>
    <col min="6150" max="6152" width="0" style="65" hidden="1" customWidth="1"/>
    <col min="6153" max="6155" width="9.140625" style="65"/>
    <col min="6156" max="6156" width="3" style="65" customWidth="1"/>
    <col min="6157" max="6383" width="9.140625" style="65"/>
    <col min="6384" max="6384" width="14.42578125" style="65" bestFit="1" customWidth="1"/>
    <col min="6385" max="6401" width="4.7109375" style="65" customWidth="1"/>
    <col min="6402" max="6402" width="5.28515625" style="65" customWidth="1"/>
    <col min="6403" max="6405" width="4.7109375" style="65" customWidth="1"/>
    <col min="6406" max="6408" width="0" style="65" hidden="1" customWidth="1"/>
    <col min="6409" max="6411" width="9.140625" style="65"/>
    <col min="6412" max="6412" width="3" style="65" customWidth="1"/>
    <col min="6413" max="6639" width="9.140625" style="65"/>
    <col min="6640" max="6640" width="14.42578125" style="65" bestFit="1" customWidth="1"/>
    <col min="6641" max="6657" width="4.7109375" style="65" customWidth="1"/>
    <col min="6658" max="6658" width="5.28515625" style="65" customWidth="1"/>
    <col min="6659" max="6661" width="4.7109375" style="65" customWidth="1"/>
    <col min="6662" max="6664" width="0" style="65" hidden="1" customWidth="1"/>
    <col min="6665" max="6667" width="9.140625" style="65"/>
    <col min="6668" max="6668" width="3" style="65" customWidth="1"/>
    <col min="6669" max="6895" width="9.140625" style="65"/>
    <col min="6896" max="6896" width="14.42578125" style="65" bestFit="1" customWidth="1"/>
    <col min="6897" max="6913" width="4.7109375" style="65" customWidth="1"/>
    <col min="6914" max="6914" width="5.28515625" style="65" customWidth="1"/>
    <col min="6915" max="6917" width="4.7109375" style="65" customWidth="1"/>
    <col min="6918" max="6920" width="0" style="65" hidden="1" customWidth="1"/>
    <col min="6921" max="6923" width="9.140625" style="65"/>
    <col min="6924" max="6924" width="3" style="65" customWidth="1"/>
    <col min="6925" max="7151" width="9.140625" style="65"/>
    <col min="7152" max="7152" width="14.42578125" style="65" bestFit="1" customWidth="1"/>
    <col min="7153" max="7169" width="4.7109375" style="65" customWidth="1"/>
    <col min="7170" max="7170" width="5.28515625" style="65" customWidth="1"/>
    <col min="7171" max="7173" width="4.7109375" style="65" customWidth="1"/>
    <col min="7174" max="7176" width="0" style="65" hidden="1" customWidth="1"/>
    <col min="7177" max="7179" width="9.140625" style="65"/>
    <col min="7180" max="7180" width="3" style="65" customWidth="1"/>
    <col min="7181" max="7407" width="9.140625" style="65"/>
    <col min="7408" max="7408" width="14.42578125" style="65" bestFit="1" customWidth="1"/>
    <col min="7409" max="7425" width="4.7109375" style="65" customWidth="1"/>
    <col min="7426" max="7426" width="5.28515625" style="65" customWidth="1"/>
    <col min="7427" max="7429" width="4.7109375" style="65" customWidth="1"/>
    <col min="7430" max="7432" width="0" style="65" hidden="1" customWidth="1"/>
    <col min="7433" max="7435" width="9.140625" style="65"/>
    <col min="7436" max="7436" width="3" style="65" customWidth="1"/>
    <col min="7437" max="7663" width="9.140625" style="65"/>
    <col min="7664" max="7664" width="14.42578125" style="65" bestFit="1" customWidth="1"/>
    <col min="7665" max="7681" width="4.7109375" style="65" customWidth="1"/>
    <col min="7682" max="7682" width="5.28515625" style="65" customWidth="1"/>
    <col min="7683" max="7685" width="4.7109375" style="65" customWidth="1"/>
    <col min="7686" max="7688" width="0" style="65" hidden="1" customWidth="1"/>
    <col min="7689" max="7691" width="9.140625" style="65"/>
    <col min="7692" max="7692" width="3" style="65" customWidth="1"/>
    <col min="7693" max="7919" width="9.140625" style="65"/>
    <col min="7920" max="7920" width="14.42578125" style="65" bestFit="1" customWidth="1"/>
    <col min="7921" max="7937" width="4.7109375" style="65" customWidth="1"/>
    <col min="7938" max="7938" width="5.28515625" style="65" customWidth="1"/>
    <col min="7939" max="7941" width="4.7109375" style="65" customWidth="1"/>
    <col min="7942" max="7944" width="0" style="65" hidden="1" customWidth="1"/>
    <col min="7945" max="7947" width="9.140625" style="65"/>
    <col min="7948" max="7948" width="3" style="65" customWidth="1"/>
    <col min="7949" max="8175" width="9.140625" style="65"/>
    <col min="8176" max="8176" width="14.42578125" style="65" bestFit="1" customWidth="1"/>
    <col min="8177" max="8193" width="4.7109375" style="65" customWidth="1"/>
    <col min="8194" max="8194" width="5.28515625" style="65" customWidth="1"/>
    <col min="8195" max="8197" width="4.7109375" style="65" customWidth="1"/>
    <col min="8198" max="8200" width="0" style="65" hidden="1" customWidth="1"/>
    <col min="8201" max="8203" width="9.140625" style="65"/>
    <col min="8204" max="8204" width="3" style="65" customWidth="1"/>
    <col min="8205" max="8431" width="9.140625" style="65"/>
    <col min="8432" max="8432" width="14.42578125" style="65" bestFit="1" customWidth="1"/>
    <col min="8433" max="8449" width="4.7109375" style="65" customWidth="1"/>
    <col min="8450" max="8450" width="5.28515625" style="65" customWidth="1"/>
    <col min="8451" max="8453" width="4.7109375" style="65" customWidth="1"/>
    <col min="8454" max="8456" width="0" style="65" hidden="1" customWidth="1"/>
    <col min="8457" max="8459" width="9.140625" style="65"/>
    <col min="8460" max="8460" width="3" style="65" customWidth="1"/>
    <col min="8461" max="8687" width="9.140625" style="65"/>
    <col min="8688" max="8688" width="14.42578125" style="65" bestFit="1" customWidth="1"/>
    <col min="8689" max="8705" width="4.7109375" style="65" customWidth="1"/>
    <col min="8706" max="8706" width="5.28515625" style="65" customWidth="1"/>
    <col min="8707" max="8709" width="4.7109375" style="65" customWidth="1"/>
    <col min="8710" max="8712" width="0" style="65" hidden="1" customWidth="1"/>
    <col min="8713" max="8715" width="9.140625" style="65"/>
    <col min="8716" max="8716" width="3" style="65" customWidth="1"/>
    <col min="8717" max="8943" width="9.140625" style="65"/>
    <col min="8944" max="8944" width="14.42578125" style="65" bestFit="1" customWidth="1"/>
    <col min="8945" max="8961" width="4.7109375" style="65" customWidth="1"/>
    <col min="8962" max="8962" width="5.28515625" style="65" customWidth="1"/>
    <col min="8963" max="8965" width="4.7109375" style="65" customWidth="1"/>
    <col min="8966" max="8968" width="0" style="65" hidden="1" customWidth="1"/>
    <col min="8969" max="8971" width="9.140625" style="65"/>
    <col min="8972" max="8972" width="3" style="65" customWidth="1"/>
    <col min="8973" max="9199" width="9.140625" style="65"/>
    <col min="9200" max="9200" width="14.42578125" style="65" bestFit="1" customWidth="1"/>
    <col min="9201" max="9217" width="4.7109375" style="65" customWidth="1"/>
    <col min="9218" max="9218" width="5.28515625" style="65" customWidth="1"/>
    <col min="9219" max="9221" width="4.7109375" style="65" customWidth="1"/>
    <col min="9222" max="9224" width="0" style="65" hidden="1" customWidth="1"/>
    <col min="9225" max="9227" width="9.140625" style="65"/>
    <col min="9228" max="9228" width="3" style="65" customWidth="1"/>
    <col min="9229" max="9455" width="9.140625" style="65"/>
    <col min="9456" max="9456" width="14.42578125" style="65" bestFit="1" customWidth="1"/>
    <col min="9457" max="9473" width="4.7109375" style="65" customWidth="1"/>
    <col min="9474" max="9474" width="5.28515625" style="65" customWidth="1"/>
    <col min="9475" max="9477" width="4.7109375" style="65" customWidth="1"/>
    <col min="9478" max="9480" width="0" style="65" hidden="1" customWidth="1"/>
    <col min="9481" max="9483" width="9.140625" style="65"/>
    <col min="9484" max="9484" width="3" style="65" customWidth="1"/>
    <col min="9485" max="9711" width="9.140625" style="65"/>
    <col min="9712" max="9712" width="14.42578125" style="65" bestFit="1" customWidth="1"/>
    <col min="9713" max="9729" width="4.7109375" style="65" customWidth="1"/>
    <col min="9730" max="9730" width="5.28515625" style="65" customWidth="1"/>
    <col min="9731" max="9733" width="4.7109375" style="65" customWidth="1"/>
    <col min="9734" max="9736" width="0" style="65" hidden="1" customWidth="1"/>
    <col min="9737" max="9739" width="9.140625" style="65"/>
    <col min="9740" max="9740" width="3" style="65" customWidth="1"/>
    <col min="9741" max="9967" width="9.140625" style="65"/>
    <col min="9968" max="9968" width="14.42578125" style="65" bestFit="1" customWidth="1"/>
    <col min="9969" max="9985" width="4.7109375" style="65" customWidth="1"/>
    <col min="9986" max="9986" width="5.28515625" style="65" customWidth="1"/>
    <col min="9987" max="9989" width="4.7109375" style="65" customWidth="1"/>
    <col min="9990" max="9992" width="0" style="65" hidden="1" customWidth="1"/>
    <col min="9993" max="9995" width="9.140625" style="65"/>
    <col min="9996" max="9996" width="3" style="65" customWidth="1"/>
    <col min="9997" max="10223" width="9.140625" style="65"/>
    <col min="10224" max="10224" width="14.42578125" style="65" bestFit="1" customWidth="1"/>
    <col min="10225" max="10241" width="4.7109375" style="65" customWidth="1"/>
    <col min="10242" max="10242" width="5.28515625" style="65" customWidth="1"/>
    <col min="10243" max="10245" width="4.7109375" style="65" customWidth="1"/>
    <col min="10246" max="10248" width="0" style="65" hidden="1" customWidth="1"/>
    <col min="10249" max="10251" width="9.140625" style="65"/>
    <col min="10252" max="10252" width="3" style="65" customWidth="1"/>
    <col min="10253" max="10479" width="9.140625" style="65"/>
    <col min="10480" max="10480" width="14.42578125" style="65" bestFit="1" customWidth="1"/>
    <col min="10481" max="10497" width="4.7109375" style="65" customWidth="1"/>
    <col min="10498" max="10498" width="5.28515625" style="65" customWidth="1"/>
    <col min="10499" max="10501" width="4.7109375" style="65" customWidth="1"/>
    <col min="10502" max="10504" width="0" style="65" hidden="1" customWidth="1"/>
    <col min="10505" max="10507" width="9.140625" style="65"/>
    <col min="10508" max="10508" width="3" style="65" customWidth="1"/>
    <col min="10509" max="10735" width="9.140625" style="65"/>
    <col min="10736" max="10736" width="14.42578125" style="65" bestFit="1" customWidth="1"/>
    <col min="10737" max="10753" width="4.7109375" style="65" customWidth="1"/>
    <col min="10754" max="10754" width="5.28515625" style="65" customWidth="1"/>
    <col min="10755" max="10757" width="4.7109375" style="65" customWidth="1"/>
    <col min="10758" max="10760" width="0" style="65" hidden="1" customWidth="1"/>
    <col min="10761" max="10763" width="9.140625" style="65"/>
    <col min="10764" max="10764" width="3" style="65" customWidth="1"/>
    <col min="10765" max="10991" width="9.140625" style="65"/>
    <col min="10992" max="10992" width="14.42578125" style="65" bestFit="1" customWidth="1"/>
    <col min="10993" max="11009" width="4.7109375" style="65" customWidth="1"/>
    <col min="11010" max="11010" width="5.28515625" style="65" customWidth="1"/>
    <col min="11011" max="11013" width="4.7109375" style="65" customWidth="1"/>
    <col min="11014" max="11016" width="0" style="65" hidden="1" customWidth="1"/>
    <col min="11017" max="11019" width="9.140625" style="65"/>
    <col min="11020" max="11020" width="3" style="65" customWidth="1"/>
    <col min="11021" max="11247" width="9.140625" style="65"/>
    <col min="11248" max="11248" width="14.42578125" style="65" bestFit="1" customWidth="1"/>
    <col min="11249" max="11265" width="4.7109375" style="65" customWidth="1"/>
    <col min="11266" max="11266" width="5.28515625" style="65" customWidth="1"/>
    <col min="11267" max="11269" width="4.7109375" style="65" customWidth="1"/>
    <col min="11270" max="11272" width="0" style="65" hidden="1" customWidth="1"/>
    <col min="11273" max="11275" width="9.140625" style="65"/>
    <col min="11276" max="11276" width="3" style="65" customWidth="1"/>
    <col min="11277" max="11503" width="9.140625" style="65"/>
    <col min="11504" max="11504" width="14.42578125" style="65" bestFit="1" customWidth="1"/>
    <col min="11505" max="11521" width="4.7109375" style="65" customWidth="1"/>
    <col min="11522" max="11522" width="5.28515625" style="65" customWidth="1"/>
    <col min="11523" max="11525" width="4.7109375" style="65" customWidth="1"/>
    <col min="11526" max="11528" width="0" style="65" hidden="1" customWidth="1"/>
    <col min="11529" max="11531" width="9.140625" style="65"/>
    <col min="11532" max="11532" width="3" style="65" customWidth="1"/>
    <col min="11533" max="11759" width="9.140625" style="65"/>
    <col min="11760" max="11760" width="14.42578125" style="65" bestFit="1" customWidth="1"/>
    <col min="11761" max="11777" width="4.7109375" style="65" customWidth="1"/>
    <col min="11778" max="11778" width="5.28515625" style="65" customWidth="1"/>
    <col min="11779" max="11781" width="4.7109375" style="65" customWidth="1"/>
    <col min="11782" max="11784" width="0" style="65" hidden="1" customWidth="1"/>
    <col min="11785" max="11787" width="9.140625" style="65"/>
    <col min="11788" max="11788" width="3" style="65" customWidth="1"/>
    <col min="11789" max="12015" width="9.140625" style="65"/>
    <col min="12016" max="12016" width="14.42578125" style="65" bestFit="1" customWidth="1"/>
    <col min="12017" max="12033" width="4.7109375" style="65" customWidth="1"/>
    <col min="12034" max="12034" width="5.28515625" style="65" customWidth="1"/>
    <col min="12035" max="12037" width="4.7109375" style="65" customWidth="1"/>
    <col min="12038" max="12040" width="0" style="65" hidden="1" customWidth="1"/>
    <col min="12041" max="12043" width="9.140625" style="65"/>
    <col min="12044" max="12044" width="3" style="65" customWidth="1"/>
    <col min="12045" max="12271" width="9.140625" style="65"/>
    <col min="12272" max="12272" width="14.42578125" style="65" bestFit="1" customWidth="1"/>
    <col min="12273" max="12289" width="4.7109375" style="65" customWidth="1"/>
    <col min="12290" max="12290" width="5.28515625" style="65" customWidth="1"/>
    <col min="12291" max="12293" width="4.7109375" style="65" customWidth="1"/>
    <col min="12294" max="12296" width="0" style="65" hidden="1" customWidth="1"/>
    <col min="12297" max="12299" width="9.140625" style="65"/>
    <col min="12300" max="12300" width="3" style="65" customWidth="1"/>
    <col min="12301" max="12527" width="9.140625" style="65"/>
    <col min="12528" max="12528" width="14.42578125" style="65" bestFit="1" customWidth="1"/>
    <col min="12529" max="12545" width="4.7109375" style="65" customWidth="1"/>
    <col min="12546" max="12546" width="5.28515625" style="65" customWidth="1"/>
    <col min="12547" max="12549" width="4.7109375" style="65" customWidth="1"/>
    <col min="12550" max="12552" width="0" style="65" hidden="1" customWidth="1"/>
    <col min="12553" max="12555" width="9.140625" style="65"/>
    <col min="12556" max="12556" width="3" style="65" customWidth="1"/>
    <col min="12557" max="12783" width="9.140625" style="65"/>
    <col min="12784" max="12784" width="14.42578125" style="65" bestFit="1" customWidth="1"/>
    <col min="12785" max="12801" width="4.7109375" style="65" customWidth="1"/>
    <col min="12802" max="12802" width="5.28515625" style="65" customWidth="1"/>
    <col min="12803" max="12805" width="4.7109375" style="65" customWidth="1"/>
    <col min="12806" max="12808" width="0" style="65" hidden="1" customWidth="1"/>
    <col min="12809" max="12811" width="9.140625" style="65"/>
    <col min="12812" max="12812" width="3" style="65" customWidth="1"/>
    <col min="12813" max="13039" width="9.140625" style="65"/>
    <col min="13040" max="13040" width="14.42578125" style="65" bestFit="1" customWidth="1"/>
    <col min="13041" max="13057" width="4.7109375" style="65" customWidth="1"/>
    <col min="13058" max="13058" width="5.28515625" style="65" customWidth="1"/>
    <col min="13059" max="13061" width="4.7109375" style="65" customWidth="1"/>
    <col min="13062" max="13064" width="0" style="65" hidden="1" customWidth="1"/>
    <col min="13065" max="13067" width="9.140625" style="65"/>
    <col min="13068" max="13068" width="3" style="65" customWidth="1"/>
    <col min="13069" max="13295" width="9.140625" style="65"/>
    <col min="13296" max="13296" width="14.42578125" style="65" bestFit="1" customWidth="1"/>
    <col min="13297" max="13313" width="4.7109375" style="65" customWidth="1"/>
    <col min="13314" max="13314" width="5.28515625" style="65" customWidth="1"/>
    <col min="13315" max="13317" width="4.7109375" style="65" customWidth="1"/>
    <col min="13318" max="13320" width="0" style="65" hidden="1" customWidth="1"/>
    <col min="13321" max="13323" width="9.140625" style="65"/>
    <col min="13324" max="13324" width="3" style="65" customWidth="1"/>
    <col min="13325" max="13551" width="9.140625" style="65"/>
    <col min="13552" max="13552" width="14.42578125" style="65" bestFit="1" customWidth="1"/>
    <col min="13553" max="13569" width="4.7109375" style="65" customWidth="1"/>
    <col min="13570" max="13570" width="5.28515625" style="65" customWidth="1"/>
    <col min="13571" max="13573" width="4.7109375" style="65" customWidth="1"/>
    <col min="13574" max="13576" width="0" style="65" hidden="1" customWidth="1"/>
    <col min="13577" max="13579" width="9.140625" style="65"/>
    <col min="13580" max="13580" width="3" style="65" customWidth="1"/>
    <col min="13581" max="13807" width="9.140625" style="65"/>
    <col min="13808" max="13808" width="14.42578125" style="65" bestFit="1" customWidth="1"/>
    <col min="13809" max="13825" width="4.7109375" style="65" customWidth="1"/>
    <col min="13826" max="13826" width="5.28515625" style="65" customWidth="1"/>
    <col min="13827" max="13829" width="4.7109375" style="65" customWidth="1"/>
    <col min="13830" max="13832" width="0" style="65" hidden="1" customWidth="1"/>
    <col min="13833" max="13835" width="9.140625" style="65"/>
    <col min="13836" max="13836" width="3" style="65" customWidth="1"/>
    <col min="13837" max="14063" width="9.140625" style="65"/>
    <col min="14064" max="14064" width="14.42578125" style="65" bestFit="1" customWidth="1"/>
    <col min="14065" max="14081" width="4.7109375" style="65" customWidth="1"/>
    <col min="14082" max="14082" width="5.28515625" style="65" customWidth="1"/>
    <col min="14083" max="14085" width="4.7109375" style="65" customWidth="1"/>
    <col min="14086" max="14088" width="0" style="65" hidden="1" customWidth="1"/>
    <col min="14089" max="14091" width="9.140625" style="65"/>
    <col min="14092" max="14092" width="3" style="65" customWidth="1"/>
    <col min="14093" max="14319" width="9.140625" style="65"/>
    <col min="14320" max="14320" width="14.42578125" style="65" bestFit="1" customWidth="1"/>
    <col min="14321" max="14337" width="4.7109375" style="65" customWidth="1"/>
    <col min="14338" max="14338" width="5.28515625" style="65" customWidth="1"/>
    <col min="14339" max="14341" width="4.7109375" style="65" customWidth="1"/>
    <col min="14342" max="14344" width="0" style="65" hidden="1" customWidth="1"/>
    <col min="14345" max="14347" width="9.140625" style="65"/>
    <col min="14348" max="14348" width="3" style="65" customWidth="1"/>
    <col min="14349" max="14575" width="9.140625" style="65"/>
    <col min="14576" max="14576" width="14.42578125" style="65" bestFit="1" customWidth="1"/>
    <col min="14577" max="14593" width="4.7109375" style="65" customWidth="1"/>
    <col min="14594" max="14594" width="5.28515625" style="65" customWidth="1"/>
    <col min="14595" max="14597" width="4.7109375" style="65" customWidth="1"/>
    <col min="14598" max="14600" width="0" style="65" hidden="1" customWidth="1"/>
    <col min="14601" max="14603" width="9.140625" style="65"/>
    <col min="14604" max="14604" width="3" style="65" customWidth="1"/>
    <col min="14605" max="14831" width="9.140625" style="65"/>
    <col min="14832" max="14832" width="14.42578125" style="65" bestFit="1" customWidth="1"/>
    <col min="14833" max="14849" width="4.7109375" style="65" customWidth="1"/>
    <col min="14850" max="14850" width="5.28515625" style="65" customWidth="1"/>
    <col min="14851" max="14853" width="4.7109375" style="65" customWidth="1"/>
    <col min="14854" max="14856" width="0" style="65" hidden="1" customWidth="1"/>
    <col min="14857" max="14859" width="9.140625" style="65"/>
    <col min="14860" max="14860" width="3" style="65" customWidth="1"/>
    <col min="14861" max="15087" width="9.140625" style="65"/>
    <col min="15088" max="15088" width="14.42578125" style="65" bestFit="1" customWidth="1"/>
    <col min="15089" max="15105" width="4.7109375" style="65" customWidth="1"/>
    <col min="15106" max="15106" width="5.28515625" style="65" customWidth="1"/>
    <col min="15107" max="15109" width="4.7109375" style="65" customWidth="1"/>
    <col min="15110" max="15112" width="0" style="65" hidden="1" customWidth="1"/>
    <col min="15113" max="15115" width="9.140625" style="65"/>
    <col min="15116" max="15116" width="3" style="65" customWidth="1"/>
    <col min="15117" max="15343" width="9.140625" style="65"/>
    <col min="15344" max="15344" width="14.42578125" style="65" bestFit="1" customWidth="1"/>
    <col min="15345" max="15361" width="4.7109375" style="65" customWidth="1"/>
    <col min="15362" max="15362" width="5.28515625" style="65" customWidth="1"/>
    <col min="15363" max="15365" width="4.7109375" style="65" customWidth="1"/>
    <col min="15366" max="15368" width="0" style="65" hidden="1" customWidth="1"/>
    <col min="15369" max="15371" width="9.140625" style="65"/>
    <col min="15372" max="15372" width="3" style="65" customWidth="1"/>
    <col min="15373" max="15599" width="9.140625" style="65"/>
    <col min="15600" max="15600" width="14.42578125" style="65" bestFit="1" customWidth="1"/>
    <col min="15601" max="15617" width="4.7109375" style="65" customWidth="1"/>
    <col min="15618" max="15618" width="5.28515625" style="65" customWidth="1"/>
    <col min="15619" max="15621" width="4.7109375" style="65" customWidth="1"/>
    <col min="15622" max="15624" width="0" style="65" hidden="1" customWidth="1"/>
    <col min="15625" max="15627" width="9.140625" style="65"/>
    <col min="15628" max="15628" width="3" style="65" customWidth="1"/>
    <col min="15629" max="15855" width="9.140625" style="65"/>
    <col min="15856" max="15856" width="14.42578125" style="65" bestFit="1" customWidth="1"/>
    <col min="15857" max="15873" width="4.7109375" style="65" customWidth="1"/>
    <col min="15874" max="15874" width="5.28515625" style="65" customWidth="1"/>
    <col min="15875" max="15877" width="4.7109375" style="65" customWidth="1"/>
    <col min="15878" max="15880" width="0" style="65" hidden="1" customWidth="1"/>
    <col min="15881" max="15883" width="9.140625" style="65"/>
    <col min="15884" max="15884" width="3" style="65" customWidth="1"/>
    <col min="15885" max="16111" width="9.140625" style="65"/>
    <col min="16112" max="16112" width="14.42578125" style="65" bestFit="1" customWidth="1"/>
    <col min="16113" max="16129" width="4.7109375" style="65" customWidth="1"/>
    <col min="16130" max="16130" width="5.28515625" style="65" customWidth="1"/>
    <col min="16131" max="16133" width="4.7109375" style="65" customWidth="1"/>
    <col min="16134" max="16136" width="0" style="65" hidden="1" customWidth="1"/>
    <col min="16137" max="16139" width="9.140625" style="65"/>
    <col min="16140" max="16140" width="3" style="65" customWidth="1"/>
    <col min="16141" max="16384" width="9.140625" style="65"/>
  </cols>
  <sheetData>
    <row r="1" spans="1:63" ht="50.1" customHeight="1" thickBot="1" x14ac:dyDescent="0.35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469"/>
      <c r="P1" s="469"/>
      <c r="Q1" s="469"/>
      <c r="R1" s="469"/>
      <c r="S1" s="469"/>
      <c r="T1" s="470"/>
      <c r="U1" s="49"/>
      <c r="V1" s="444"/>
      <c r="W1" s="44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277" t="s">
        <v>5</v>
      </c>
      <c r="AN1" s="265"/>
      <c r="AO1" s="266"/>
      <c r="AP1" s="277" t="s">
        <v>6</v>
      </c>
      <c r="AQ1" s="265"/>
      <c r="AR1" s="266"/>
      <c r="AS1" s="465" t="s">
        <v>7</v>
      </c>
      <c r="AT1" s="281"/>
      <c r="AU1" s="466"/>
      <c r="AV1" s="465" t="s">
        <v>9</v>
      </c>
      <c r="AW1" s="281"/>
      <c r="AX1" s="466"/>
      <c r="AY1" s="465" t="s">
        <v>10</v>
      </c>
      <c r="AZ1" s="281"/>
      <c r="BA1" s="466"/>
      <c r="BB1" s="465" t="s">
        <v>11</v>
      </c>
      <c r="BC1" s="281"/>
      <c r="BD1" s="466"/>
      <c r="BE1" s="467" t="s">
        <v>13</v>
      </c>
      <c r="BF1" s="457" t="s">
        <v>14</v>
      </c>
      <c r="BG1" s="263" t="s">
        <v>16</v>
      </c>
      <c r="BH1" s="265" t="s">
        <v>15</v>
      </c>
      <c r="BI1" s="265"/>
      <c r="BJ1" s="265"/>
      <c r="BK1" s="266"/>
    </row>
    <row r="2" spans="1:63" ht="18" customHeight="1" thickBot="1" x14ac:dyDescent="0.35">
      <c r="A2" s="10" t="s">
        <v>0</v>
      </c>
      <c r="B2" s="193"/>
      <c r="C2" s="164"/>
      <c r="D2" s="164"/>
      <c r="E2" s="164"/>
      <c r="F2" s="4"/>
      <c r="G2" s="221">
        <f>$B3</f>
        <v>0</v>
      </c>
      <c r="H2" s="224"/>
      <c r="I2" s="222" t="s">
        <v>8</v>
      </c>
      <c r="J2" s="224"/>
      <c r="K2" s="223">
        <f>$B12</f>
        <v>0</v>
      </c>
      <c r="L2" s="21"/>
      <c r="M2" s="10">
        <f>$B11</f>
        <v>0</v>
      </c>
      <c r="N2" s="224"/>
      <c r="O2" s="67"/>
      <c r="P2" s="67"/>
      <c r="Q2" s="67"/>
      <c r="R2" s="67" t="s">
        <v>8</v>
      </c>
      <c r="S2" s="224"/>
      <c r="T2" s="68">
        <f>$B9</f>
        <v>0</v>
      </c>
      <c r="U2" s="2"/>
      <c r="V2" s="446"/>
      <c r="W2" s="447"/>
      <c r="X2" s="269">
        <f>W3</f>
        <v>0</v>
      </c>
      <c r="Y2" s="267"/>
      <c r="Z2" s="268"/>
      <c r="AA2" s="269">
        <f>W4</f>
        <v>0</v>
      </c>
      <c r="AB2" s="267"/>
      <c r="AC2" s="268"/>
      <c r="AD2" s="269">
        <f>W5</f>
        <v>0</v>
      </c>
      <c r="AE2" s="267"/>
      <c r="AF2" s="268"/>
      <c r="AG2" s="269">
        <f>W6</f>
        <v>0</v>
      </c>
      <c r="AH2" s="267"/>
      <c r="AI2" s="268"/>
      <c r="AJ2" s="269">
        <f>W7</f>
        <v>0</v>
      </c>
      <c r="AK2" s="267"/>
      <c r="AL2" s="268"/>
      <c r="AM2" s="269">
        <f>W8</f>
        <v>0</v>
      </c>
      <c r="AN2" s="267"/>
      <c r="AO2" s="268"/>
      <c r="AP2" s="269">
        <f>W9</f>
        <v>0</v>
      </c>
      <c r="AQ2" s="267"/>
      <c r="AR2" s="268"/>
      <c r="AS2" s="269">
        <f>W10</f>
        <v>0</v>
      </c>
      <c r="AT2" s="267"/>
      <c r="AU2" s="268"/>
      <c r="AV2" s="269">
        <f>W11</f>
        <v>0</v>
      </c>
      <c r="AW2" s="267"/>
      <c r="AX2" s="268"/>
      <c r="AY2" s="269">
        <f>W12</f>
        <v>0</v>
      </c>
      <c r="AZ2" s="267"/>
      <c r="BA2" s="268"/>
      <c r="BB2" s="269">
        <f>W13</f>
        <v>0</v>
      </c>
      <c r="BC2" s="267"/>
      <c r="BD2" s="268"/>
      <c r="BE2" s="468"/>
      <c r="BF2" s="458"/>
      <c r="BG2" s="264"/>
      <c r="BH2" s="267"/>
      <c r="BI2" s="267"/>
      <c r="BJ2" s="267"/>
      <c r="BK2" s="268"/>
    </row>
    <row r="3" spans="1:63" ht="18" customHeight="1" x14ac:dyDescent="0.15">
      <c r="A3" s="7" t="s">
        <v>1</v>
      </c>
      <c r="B3" s="130"/>
      <c r="C3" s="164"/>
      <c r="D3" s="164"/>
      <c r="E3" s="164"/>
      <c r="F3" s="21"/>
      <c r="G3" s="136">
        <f>$B4</f>
        <v>0</v>
      </c>
      <c r="H3" s="133"/>
      <c r="I3" s="170" t="s">
        <v>8</v>
      </c>
      <c r="J3" s="133"/>
      <c r="K3" s="138">
        <f>$B11</f>
        <v>0</v>
      </c>
      <c r="L3" s="21"/>
      <c r="M3" s="7">
        <f>$B3</f>
        <v>0</v>
      </c>
      <c r="N3" s="133"/>
      <c r="O3" s="8"/>
      <c r="P3" s="8"/>
      <c r="Q3" s="8"/>
      <c r="R3" s="8" t="s">
        <v>8</v>
      </c>
      <c r="S3" s="133"/>
      <c r="T3" s="9">
        <f>$B6</f>
        <v>0</v>
      </c>
      <c r="U3" s="2"/>
      <c r="V3" s="10" t="s">
        <v>0</v>
      </c>
      <c r="W3" s="11">
        <f>'11členná'!$B$2</f>
        <v>0</v>
      </c>
      <c r="X3" s="451"/>
      <c r="Y3" s="452"/>
      <c r="Z3" s="453"/>
      <c r="AA3" s="15">
        <f>'11členná'!$H$11</f>
        <v>0</v>
      </c>
      <c r="AB3" s="16" t="s">
        <v>8</v>
      </c>
      <c r="AC3" s="17">
        <f>'11členná'!$J$11</f>
        <v>0</v>
      </c>
      <c r="AD3" s="15">
        <f>'11členná'!$J$14</f>
        <v>0</v>
      </c>
      <c r="AE3" s="16" t="s">
        <v>8</v>
      </c>
      <c r="AF3" s="17">
        <f>'11členná'!$H$14</f>
        <v>0</v>
      </c>
      <c r="AG3" s="15">
        <f>'11členná'!$H$20</f>
        <v>0</v>
      </c>
      <c r="AH3" s="16" t="s">
        <v>8</v>
      </c>
      <c r="AI3" s="17">
        <f>'11členná'!$J$20</f>
        <v>0</v>
      </c>
      <c r="AJ3" s="15">
        <f>'11členná'!$J$24</f>
        <v>0</v>
      </c>
      <c r="AK3" s="16" t="s">
        <v>8</v>
      </c>
      <c r="AL3" s="17">
        <f>'11členná'!$H$24</f>
        <v>0</v>
      </c>
      <c r="AM3" s="15">
        <f>'11členná'!$H$27</f>
        <v>0</v>
      </c>
      <c r="AN3" s="16" t="s">
        <v>8</v>
      </c>
      <c r="AO3" s="17">
        <f>'11členná'!$J$27</f>
        <v>0</v>
      </c>
      <c r="AP3" s="15">
        <f>'11členná'!$S$7</f>
        <v>0</v>
      </c>
      <c r="AQ3" s="16" t="s">
        <v>8</v>
      </c>
      <c r="AR3" s="17">
        <f>'11členná'!$N$7</f>
        <v>0</v>
      </c>
      <c r="AS3" s="15">
        <f>'11členná'!$N$11</f>
        <v>0</v>
      </c>
      <c r="AT3" s="16" t="s">
        <v>8</v>
      </c>
      <c r="AU3" s="17">
        <f>'11členná'!$S$11</f>
        <v>0</v>
      </c>
      <c r="AV3" s="15">
        <f>'11členná'!$S$18</f>
        <v>0</v>
      </c>
      <c r="AW3" s="16" t="s">
        <v>8</v>
      </c>
      <c r="AX3" s="17">
        <f>'11členná'!$N$18</f>
        <v>0</v>
      </c>
      <c r="AY3" s="15">
        <f>'11členná'!$N$20</f>
        <v>0</v>
      </c>
      <c r="AZ3" s="16" t="s">
        <v>8</v>
      </c>
      <c r="BA3" s="17">
        <f>'11členná'!$S$20</f>
        <v>0</v>
      </c>
      <c r="BB3" s="15">
        <f>'11členná'!$S$29</f>
        <v>0</v>
      </c>
      <c r="BC3" s="16" t="s">
        <v>8</v>
      </c>
      <c r="BD3" s="17">
        <f>'11členná'!$N$29</f>
        <v>0</v>
      </c>
      <c r="BE3" s="18">
        <f>SUM(IF(X3&gt;Z3,1,0),IF(AA3&gt;AC3,1,0),IF(AD3&gt;AF3,1,0),IF(AG3&gt;AI3,1,0),IF(AJ3&gt;AL3,1,0),IF(AM3&gt;AO3,1,0),IF(AP3&gt;AR3,1,0),IF(AS3&gt;AU3,1,0),IF(AV3&gt;AX3,1,0),IF(AY3&gt;BA3,1,0),IF(BB3&gt;BD3,1,0))</f>
        <v>0</v>
      </c>
      <c r="BF3" s="184" t="e">
        <f>_xlfn.RANK.EQ(BG3,$BG$3:$BG$13)</f>
        <v>#DIV/0!</v>
      </c>
      <c r="BG3" s="69" t="e">
        <f>1000*BE3+BK3</f>
        <v>#DIV/0!</v>
      </c>
      <c r="BH3" s="16">
        <f t="shared" ref="BH3:BH13" si="0">X3+AA3+AD3+AG3+AJ3+AM3+AP3+AS3+AV3+AY3+BB3</f>
        <v>0</v>
      </c>
      <c r="BI3" s="16" t="s">
        <v>8</v>
      </c>
      <c r="BJ3" s="16">
        <f t="shared" ref="BJ3:BJ13" si="1">Z3+AC3+AF3+AI3+AL3+AO3+AR3+AU3+AX3+BA3+BD3</f>
        <v>0</v>
      </c>
      <c r="BK3" s="58" t="e">
        <f t="shared" ref="BK3:BK13" si="2">BH3/BJ3</f>
        <v>#DIV/0!</v>
      </c>
    </row>
    <row r="4" spans="1:63" ht="18" customHeight="1" x14ac:dyDescent="0.15">
      <c r="A4" s="7" t="s">
        <v>2</v>
      </c>
      <c r="B4" s="130"/>
      <c r="C4" s="164"/>
      <c r="D4" s="164"/>
      <c r="E4" s="164"/>
      <c r="F4" s="21"/>
      <c r="G4" s="136">
        <f>$B5</f>
        <v>0</v>
      </c>
      <c r="H4" s="133"/>
      <c r="I4" s="170" t="s">
        <v>8</v>
      </c>
      <c r="J4" s="133"/>
      <c r="K4" s="138">
        <f>$B10</f>
        <v>0</v>
      </c>
      <c r="L4" s="21"/>
      <c r="M4" s="7">
        <f>$B4</f>
        <v>0</v>
      </c>
      <c r="N4" s="133"/>
      <c r="O4" s="8"/>
      <c r="P4" s="8"/>
      <c r="Q4" s="8"/>
      <c r="R4" s="8" t="s">
        <v>8</v>
      </c>
      <c r="S4" s="133"/>
      <c r="T4" s="9">
        <f>$B5</f>
        <v>0</v>
      </c>
      <c r="U4" s="2"/>
      <c r="V4" s="7" t="s">
        <v>1</v>
      </c>
      <c r="W4" s="22">
        <f>'11členná'!$B$3</f>
        <v>0</v>
      </c>
      <c r="X4" s="146">
        <f>AC3</f>
        <v>0</v>
      </c>
      <c r="Y4" s="147" t="s">
        <v>8</v>
      </c>
      <c r="Z4" s="148">
        <f>AA3</f>
        <v>0</v>
      </c>
      <c r="AA4" s="448"/>
      <c r="AB4" s="449"/>
      <c r="AC4" s="450"/>
      <c r="AD4" s="29">
        <f>'11členná'!$H$21</f>
        <v>0</v>
      </c>
      <c r="AE4" s="30" t="s">
        <v>8</v>
      </c>
      <c r="AF4" s="31">
        <f>'11členná'!$J$21</f>
        <v>0</v>
      </c>
      <c r="AG4" s="29">
        <f>'11členná'!$J$23</f>
        <v>0</v>
      </c>
      <c r="AH4" s="30" t="s">
        <v>8</v>
      </c>
      <c r="AI4" s="31">
        <f>'11členná'!$H$23</f>
        <v>0</v>
      </c>
      <c r="AJ4" s="29">
        <f>'11členná'!$N$3</f>
        <v>0</v>
      </c>
      <c r="AK4" s="30" t="s">
        <v>8</v>
      </c>
      <c r="AL4" s="31">
        <f>'11členná'!$S$3</f>
        <v>0</v>
      </c>
      <c r="AM4" s="29">
        <f>'11členná'!$S$5</f>
        <v>0</v>
      </c>
      <c r="AN4" s="30" t="s">
        <v>8</v>
      </c>
      <c r="AO4" s="31">
        <f>'11členná'!$N$5</f>
        <v>0</v>
      </c>
      <c r="AP4" s="29">
        <f>'11členná'!$N$10</f>
        <v>0</v>
      </c>
      <c r="AQ4" s="30" t="s">
        <v>8</v>
      </c>
      <c r="AR4" s="31">
        <f>'11členná'!$S$10</f>
        <v>0</v>
      </c>
      <c r="AS4" s="29">
        <f>'11členná'!$S$16</f>
        <v>0</v>
      </c>
      <c r="AT4" s="30" t="s">
        <v>8</v>
      </c>
      <c r="AU4" s="31">
        <f>'11členná'!$N$16</f>
        <v>0</v>
      </c>
      <c r="AV4" s="29">
        <f>'11členná'!$N$21</f>
        <v>0</v>
      </c>
      <c r="AW4" s="30" t="s">
        <v>8</v>
      </c>
      <c r="AX4" s="31">
        <f>'11členná'!$S$21</f>
        <v>0</v>
      </c>
      <c r="AY4" s="29">
        <f>'11členná'!$S$28</f>
        <v>0</v>
      </c>
      <c r="AZ4" s="30" t="s">
        <v>8</v>
      </c>
      <c r="BA4" s="31">
        <f>'11členná'!$N$28</f>
        <v>0</v>
      </c>
      <c r="BB4" s="29">
        <f>'11členná'!$H$2</f>
        <v>0</v>
      </c>
      <c r="BC4" s="30" t="s">
        <v>8</v>
      </c>
      <c r="BD4" s="31">
        <f>'11členná'!$J$2</f>
        <v>0</v>
      </c>
      <c r="BE4" s="32">
        <f t="shared" ref="BE4:BE13" si="3">SUM(IF(X4&gt;Z4,1,0),IF(AA4&gt;AC4,1,0),IF(AD4&gt;AF4,1,0),IF(AG4&gt;AI4,1,0),IF(AJ4&gt;AL4,1,0),IF(AM4&gt;AO4,1,0),IF(AP4&gt;AR4,1,0),IF(AS4&gt;AU4,1,0),IF(AV4&gt;AX4,1,0),IF(AY4&gt;BA4,1,0),IF(BB4&gt;BD4,1,0))</f>
        <v>0</v>
      </c>
      <c r="BF4" s="184" t="e">
        <f t="shared" ref="BF4:BF13" si="4">_xlfn.RANK.EQ(BG4,$BG$3:$BG$13)</f>
        <v>#DIV/0!</v>
      </c>
      <c r="BG4" s="69" t="e">
        <f t="shared" ref="BG4:BG13" si="5">1000*BE4+BK4</f>
        <v>#DIV/0!</v>
      </c>
      <c r="BH4" s="30">
        <f t="shared" si="0"/>
        <v>0</v>
      </c>
      <c r="BI4" s="30" t="s">
        <v>8</v>
      </c>
      <c r="BJ4" s="30">
        <f t="shared" si="1"/>
        <v>0</v>
      </c>
      <c r="BK4" s="60" t="e">
        <f t="shared" si="2"/>
        <v>#DIV/0!</v>
      </c>
    </row>
    <row r="5" spans="1:63" ht="18" customHeight="1" x14ac:dyDescent="0.15">
      <c r="A5" s="7" t="s">
        <v>3</v>
      </c>
      <c r="B5" s="130"/>
      <c r="C5" s="164"/>
      <c r="D5" s="164"/>
      <c r="E5" s="164"/>
      <c r="F5" s="21"/>
      <c r="G5" s="7">
        <f>$B6</f>
        <v>0</v>
      </c>
      <c r="H5" s="133"/>
      <c r="I5" s="8" t="s">
        <v>8</v>
      </c>
      <c r="J5" s="133"/>
      <c r="K5" s="9">
        <f>$B9</f>
        <v>0</v>
      </c>
      <c r="L5" s="21"/>
      <c r="M5" s="136">
        <f>$B7</f>
        <v>0</v>
      </c>
      <c r="N5" s="133"/>
      <c r="O5" s="170"/>
      <c r="P5" s="170"/>
      <c r="Q5" s="170"/>
      <c r="R5" s="170" t="s">
        <v>8</v>
      </c>
      <c r="S5" s="133"/>
      <c r="T5" s="138">
        <f>$B3</f>
        <v>0</v>
      </c>
      <c r="U5" s="2"/>
      <c r="V5" s="7" t="s">
        <v>2</v>
      </c>
      <c r="W5" s="22">
        <f>'11členná'!$B$4</f>
        <v>0</v>
      </c>
      <c r="X5" s="146">
        <f>AF3</f>
        <v>0</v>
      </c>
      <c r="Y5" s="147" t="s">
        <v>8</v>
      </c>
      <c r="Z5" s="148">
        <f>AD3</f>
        <v>0</v>
      </c>
      <c r="AA5" s="146">
        <f>AF4</f>
        <v>0</v>
      </c>
      <c r="AB5" s="147" t="s">
        <v>8</v>
      </c>
      <c r="AC5" s="148">
        <f>AD4</f>
        <v>0</v>
      </c>
      <c r="AD5" s="448"/>
      <c r="AE5" s="449"/>
      <c r="AF5" s="450"/>
      <c r="AG5" s="29">
        <f>'11členná'!$N$4</f>
        <v>0</v>
      </c>
      <c r="AH5" s="30" t="s">
        <v>8</v>
      </c>
      <c r="AI5" s="31">
        <f>'11členná'!$S$4</f>
        <v>0</v>
      </c>
      <c r="AJ5" s="29">
        <f>'11členná'!$S$6</f>
        <v>0</v>
      </c>
      <c r="AK5" s="30" t="s">
        <v>8</v>
      </c>
      <c r="AL5" s="31">
        <f>'11členná'!$N$6</f>
        <v>0</v>
      </c>
      <c r="AM5" s="29">
        <f>'11členná'!$N$13</f>
        <v>0</v>
      </c>
      <c r="AN5" s="30" t="s">
        <v>8</v>
      </c>
      <c r="AO5" s="31">
        <f>'11členná'!$S$13</f>
        <v>0</v>
      </c>
      <c r="AP5" s="29">
        <f>'11členná'!$S$15</f>
        <v>0</v>
      </c>
      <c r="AQ5" s="30" t="s">
        <v>8</v>
      </c>
      <c r="AR5" s="31">
        <f>'11členná'!$N$15</f>
        <v>0</v>
      </c>
      <c r="AS5" s="29">
        <f>'11členná'!$N$22</f>
        <v>0</v>
      </c>
      <c r="AT5" s="30" t="s">
        <v>8</v>
      </c>
      <c r="AU5" s="31">
        <f>'11členná'!$S$22</f>
        <v>0</v>
      </c>
      <c r="AV5" s="29">
        <f>'11členná'!$S$25</f>
        <v>0</v>
      </c>
      <c r="AW5" s="30" t="s">
        <v>8</v>
      </c>
      <c r="AX5" s="31">
        <f>'11členná'!$N$25</f>
        <v>0</v>
      </c>
      <c r="AY5" s="29">
        <f>'11členná'!$H$3</f>
        <v>0</v>
      </c>
      <c r="AZ5" s="30" t="s">
        <v>8</v>
      </c>
      <c r="BA5" s="31">
        <f>'11členná'!$J$3</f>
        <v>0</v>
      </c>
      <c r="BB5" s="29">
        <f>'11členná'!$J$10</f>
        <v>0</v>
      </c>
      <c r="BC5" s="30" t="s">
        <v>8</v>
      </c>
      <c r="BD5" s="31">
        <f>'11členná'!$H$10</f>
        <v>0</v>
      </c>
      <c r="BE5" s="32">
        <f t="shared" si="3"/>
        <v>0</v>
      </c>
      <c r="BF5" s="184" t="e">
        <f t="shared" si="4"/>
        <v>#DIV/0!</v>
      </c>
      <c r="BG5" s="69" t="e">
        <f t="shared" si="5"/>
        <v>#DIV/0!</v>
      </c>
      <c r="BH5" s="30">
        <f t="shared" si="0"/>
        <v>0</v>
      </c>
      <c r="BI5" s="30" t="s">
        <v>8</v>
      </c>
      <c r="BJ5" s="30">
        <f t="shared" si="1"/>
        <v>0</v>
      </c>
      <c r="BK5" s="60" t="e">
        <f t="shared" si="2"/>
        <v>#DIV/0!</v>
      </c>
    </row>
    <row r="6" spans="1:63" ht="18" customHeight="1" x14ac:dyDescent="0.15">
      <c r="A6" s="7" t="s">
        <v>4</v>
      </c>
      <c r="B6" s="130"/>
      <c r="C6" s="164"/>
      <c r="D6" s="164"/>
      <c r="E6" s="164"/>
      <c r="F6" s="21"/>
      <c r="G6" s="7">
        <f>$B7</f>
        <v>0</v>
      </c>
      <c r="H6" s="133"/>
      <c r="I6" s="8" t="s">
        <v>8</v>
      </c>
      <c r="J6" s="133"/>
      <c r="K6" s="9">
        <f>$B8</f>
        <v>0</v>
      </c>
      <c r="L6" s="21"/>
      <c r="M6" s="136">
        <f>$B6</f>
        <v>0</v>
      </c>
      <c r="N6" s="133"/>
      <c r="O6" s="170"/>
      <c r="P6" s="170"/>
      <c r="Q6" s="170"/>
      <c r="R6" s="170" t="s">
        <v>8</v>
      </c>
      <c r="S6" s="133"/>
      <c r="T6" s="138">
        <f>$B4</f>
        <v>0</v>
      </c>
      <c r="U6" s="2"/>
      <c r="V6" s="7" t="s">
        <v>3</v>
      </c>
      <c r="W6" s="22">
        <f>'11členná'!$B$5</f>
        <v>0</v>
      </c>
      <c r="X6" s="146">
        <f>AI3</f>
        <v>0</v>
      </c>
      <c r="Y6" s="147" t="s">
        <v>8</v>
      </c>
      <c r="Z6" s="148">
        <f>AG3</f>
        <v>0</v>
      </c>
      <c r="AA6" s="146">
        <f>AI4</f>
        <v>0</v>
      </c>
      <c r="AB6" s="147" t="s">
        <v>8</v>
      </c>
      <c r="AC6" s="148">
        <f>AG4</f>
        <v>0</v>
      </c>
      <c r="AD6" s="146">
        <f>AI5</f>
        <v>0</v>
      </c>
      <c r="AE6" s="147" t="s">
        <v>8</v>
      </c>
      <c r="AF6" s="148">
        <f>AG5</f>
        <v>0</v>
      </c>
      <c r="AG6" s="448"/>
      <c r="AH6" s="449"/>
      <c r="AI6" s="450"/>
      <c r="AJ6" s="29">
        <f>'11členná'!$N$14</f>
        <v>0</v>
      </c>
      <c r="AK6" s="30" t="s">
        <v>8</v>
      </c>
      <c r="AL6" s="31">
        <f>'11členná'!$S$14</f>
        <v>0</v>
      </c>
      <c r="AM6" s="29">
        <f>'11členná'!$S$17</f>
        <v>0</v>
      </c>
      <c r="AN6" s="30" t="s">
        <v>8</v>
      </c>
      <c r="AO6" s="31">
        <f>'11členná'!$N$17</f>
        <v>0</v>
      </c>
      <c r="AP6" s="29">
        <f>'11členná'!$N$23</f>
        <v>0</v>
      </c>
      <c r="AQ6" s="30" t="s">
        <v>8</v>
      </c>
      <c r="AR6" s="31">
        <f>'11členná'!$S$23</f>
        <v>0</v>
      </c>
      <c r="AS6" s="29">
        <f>'11členná'!$S$27</f>
        <v>0</v>
      </c>
      <c r="AT6" s="30" t="s">
        <v>8</v>
      </c>
      <c r="AU6" s="31">
        <f>'11členná'!$N$27</f>
        <v>0</v>
      </c>
      <c r="AV6" s="29">
        <f>'11členná'!$H$4</f>
        <v>0</v>
      </c>
      <c r="AW6" s="30" t="s">
        <v>8</v>
      </c>
      <c r="AX6" s="31">
        <f>'11členná'!$J$4</f>
        <v>0</v>
      </c>
      <c r="AY6" s="29">
        <f>'11členná'!$J$7</f>
        <v>0</v>
      </c>
      <c r="AZ6" s="30" t="s">
        <v>8</v>
      </c>
      <c r="BA6" s="31">
        <f>'11členná'!$H$7</f>
        <v>0</v>
      </c>
      <c r="BB6" s="29">
        <f>'11členná'!$H$12</f>
        <v>0</v>
      </c>
      <c r="BC6" s="30" t="s">
        <v>8</v>
      </c>
      <c r="BD6" s="31">
        <f>'11členná'!$J$12</f>
        <v>0</v>
      </c>
      <c r="BE6" s="32">
        <f t="shared" si="3"/>
        <v>0</v>
      </c>
      <c r="BF6" s="184" t="e">
        <f t="shared" si="4"/>
        <v>#DIV/0!</v>
      </c>
      <c r="BG6" s="69" t="e">
        <f t="shared" si="5"/>
        <v>#DIV/0!</v>
      </c>
      <c r="BH6" s="30">
        <f t="shared" si="0"/>
        <v>0</v>
      </c>
      <c r="BI6" s="30" t="s">
        <v>8</v>
      </c>
      <c r="BJ6" s="30">
        <f t="shared" si="1"/>
        <v>0</v>
      </c>
      <c r="BK6" s="60" t="e">
        <f t="shared" si="2"/>
        <v>#DIV/0!</v>
      </c>
    </row>
    <row r="7" spans="1:63" ht="18" customHeight="1" x14ac:dyDescent="0.15">
      <c r="A7" s="7" t="s">
        <v>5</v>
      </c>
      <c r="B7" s="130"/>
      <c r="C7" s="164"/>
      <c r="D7" s="164"/>
      <c r="E7" s="164"/>
      <c r="F7" s="21"/>
      <c r="G7" s="7">
        <f>$B11</f>
        <v>0</v>
      </c>
      <c r="H7" s="133"/>
      <c r="I7" s="8" t="s">
        <v>8</v>
      </c>
      <c r="J7" s="133"/>
      <c r="K7" s="9">
        <f>$B5</f>
        <v>0</v>
      </c>
      <c r="L7" s="21"/>
      <c r="M7" s="136">
        <f>$B8</f>
        <v>0</v>
      </c>
      <c r="N7" s="133"/>
      <c r="O7" s="170"/>
      <c r="P7" s="170"/>
      <c r="Q7" s="170"/>
      <c r="R7" s="170" t="s">
        <v>8</v>
      </c>
      <c r="S7" s="133"/>
      <c r="T7" s="138">
        <f>$B2</f>
        <v>0</v>
      </c>
      <c r="U7" s="2"/>
      <c r="V7" s="7" t="s">
        <v>4</v>
      </c>
      <c r="W7" s="22">
        <f>'11členná'!$B$6</f>
        <v>0</v>
      </c>
      <c r="X7" s="146">
        <f>AL3</f>
        <v>0</v>
      </c>
      <c r="Y7" s="147" t="s">
        <v>8</v>
      </c>
      <c r="Z7" s="148">
        <f>AJ3</f>
        <v>0</v>
      </c>
      <c r="AA7" s="146">
        <f>AL4</f>
        <v>0</v>
      </c>
      <c r="AB7" s="147" t="s">
        <v>8</v>
      </c>
      <c r="AC7" s="148">
        <f>AJ4</f>
        <v>0</v>
      </c>
      <c r="AD7" s="146">
        <f>AL5</f>
        <v>0</v>
      </c>
      <c r="AE7" s="147" t="s">
        <v>8</v>
      </c>
      <c r="AF7" s="148">
        <f>AJ5</f>
        <v>0</v>
      </c>
      <c r="AG7" s="146">
        <f>AL6</f>
        <v>0</v>
      </c>
      <c r="AH7" s="147" t="s">
        <v>8</v>
      </c>
      <c r="AI7" s="148">
        <f>AJ6</f>
        <v>0</v>
      </c>
      <c r="AJ7" s="448"/>
      <c r="AK7" s="449"/>
      <c r="AL7" s="450"/>
      <c r="AM7" s="29">
        <f>'11členná'!$N$24</f>
        <v>0</v>
      </c>
      <c r="AN7" s="30" t="s">
        <v>8</v>
      </c>
      <c r="AO7" s="31">
        <f>'11členná'!$S$24</f>
        <v>0</v>
      </c>
      <c r="AP7" s="29">
        <f>'11členná'!$S$26</f>
        <v>0</v>
      </c>
      <c r="AQ7" s="30" t="s">
        <v>8</v>
      </c>
      <c r="AR7" s="31">
        <f>'11členná'!$N$26</f>
        <v>0</v>
      </c>
      <c r="AS7" s="29">
        <f>'11členná'!$H$5</f>
        <v>0</v>
      </c>
      <c r="AT7" s="30" t="s">
        <v>8</v>
      </c>
      <c r="AU7" s="31">
        <f>'11členná'!$J$5</f>
        <v>0</v>
      </c>
      <c r="AV7" s="29">
        <f>'11členná'!$J$9</f>
        <v>0</v>
      </c>
      <c r="AW7" s="30" t="s">
        <v>8</v>
      </c>
      <c r="AX7" s="31">
        <f>'11členná'!$H$9</f>
        <v>0</v>
      </c>
      <c r="AY7" s="29">
        <f>'11členná'!$H$13</f>
        <v>0</v>
      </c>
      <c r="AZ7" s="30" t="s">
        <v>8</v>
      </c>
      <c r="BA7" s="31">
        <f>'11členná'!$J$13</f>
        <v>0</v>
      </c>
      <c r="BB7" s="29">
        <f>'11členná'!$J$19</f>
        <v>0</v>
      </c>
      <c r="BC7" s="30" t="s">
        <v>8</v>
      </c>
      <c r="BD7" s="31">
        <f>'11členná'!$H$19</f>
        <v>0</v>
      </c>
      <c r="BE7" s="32">
        <f t="shared" si="3"/>
        <v>0</v>
      </c>
      <c r="BF7" s="184" t="e">
        <f t="shared" si="4"/>
        <v>#DIV/0!</v>
      </c>
      <c r="BG7" s="69" t="e">
        <f t="shared" si="5"/>
        <v>#DIV/0!</v>
      </c>
      <c r="BH7" s="30">
        <f t="shared" si="0"/>
        <v>0</v>
      </c>
      <c r="BI7" s="30" t="s">
        <v>8</v>
      </c>
      <c r="BJ7" s="30">
        <f t="shared" si="1"/>
        <v>0</v>
      </c>
      <c r="BK7" s="60" t="e">
        <f t="shared" si="2"/>
        <v>#DIV/0!</v>
      </c>
    </row>
    <row r="8" spans="1:63" ht="18" customHeight="1" x14ac:dyDescent="0.15">
      <c r="A8" s="7" t="s">
        <v>6</v>
      </c>
      <c r="B8" s="130"/>
      <c r="C8" s="164"/>
      <c r="D8" s="164"/>
      <c r="E8" s="164"/>
      <c r="F8" s="21"/>
      <c r="G8" s="136">
        <f>$B9</f>
        <v>0</v>
      </c>
      <c r="H8" s="133"/>
      <c r="I8" s="170" t="s">
        <v>8</v>
      </c>
      <c r="J8" s="133"/>
      <c r="K8" s="138">
        <f>$B7</f>
        <v>0</v>
      </c>
      <c r="L8" s="21"/>
      <c r="M8" s="7">
        <f>$B9</f>
        <v>0</v>
      </c>
      <c r="N8" s="133"/>
      <c r="O8" s="8"/>
      <c r="P8" s="8"/>
      <c r="Q8" s="8"/>
      <c r="R8" s="8" t="s">
        <v>8</v>
      </c>
      <c r="S8" s="133"/>
      <c r="T8" s="9">
        <f>$B12</f>
        <v>0</v>
      </c>
      <c r="U8" s="2"/>
      <c r="V8" s="7" t="s">
        <v>5</v>
      </c>
      <c r="W8" s="22">
        <f>'11členná'!$B$7</f>
        <v>0</v>
      </c>
      <c r="X8" s="146">
        <f>AO3</f>
        <v>0</v>
      </c>
      <c r="Y8" s="147" t="s">
        <v>8</v>
      </c>
      <c r="Z8" s="148">
        <f>AM3</f>
        <v>0</v>
      </c>
      <c r="AA8" s="146">
        <f>AO4</f>
        <v>0</v>
      </c>
      <c r="AB8" s="147" t="s">
        <v>8</v>
      </c>
      <c r="AC8" s="148">
        <f t="shared" ref="AC8:AC9" si="6">AJ5</f>
        <v>0</v>
      </c>
      <c r="AD8" s="146">
        <f>AO5</f>
        <v>0</v>
      </c>
      <c r="AE8" s="147" t="s">
        <v>8</v>
      </c>
      <c r="AF8" s="148">
        <f>AM5</f>
        <v>0</v>
      </c>
      <c r="AG8" s="146">
        <f>AO6</f>
        <v>0</v>
      </c>
      <c r="AH8" s="147" t="s">
        <v>8</v>
      </c>
      <c r="AI8" s="148">
        <f>AM6</f>
        <v>0</v>
      </c>
      <c r="AJ8" s="146">
        <f>AO7</f>
        <v>0</v>
      </c>
      <c r="AK8" s="147" t="s">
        <v>8</v>
      </c>
      <c r="AL8" s="148">
        <f>AM7</f>
        <v>0</v>
      </c>
      <c r="AM8" s="448"/>
      <c r="AN8" s="449"/>
      <c r="AO8" s="450"/>
      <c r="AP8" s="29">
        <f>'11členná'!$H$6</f>
        <v>0</v>
      </c>
      <c r="AQ8" s="30" t="s">
        <v>8</v>
      </c>
      <c r="AR8" s="31">
        <f>'11členná'!$J$6</f>
        <v>0</v>
      </c>
      <c r="AS8" s="29">
        <f>'11členná'!$J$8</f>
        <v>0</v>
      </c>
      <c r="AT8" s="30" t="s">
        <v>8</v>
      </c>
      <c r="AU8" s="31">
        <f>'11členná'!$H$8</f>
        <v>0</v>
      </c>
      <c r="AV8" s="29">
        <f>'11členná'!$H$15</f>
        <v>0</v>
      </c>
      <c r="AW8" s="30" t="s">
        <v>8</v>
      </c>
      <c r="AX8" s="31">
        <f>'11členná'!$J$15</f>
        <v>0</v>
      </c>
      <c r="AY8" s="29">
        <f>'11členná'!$J$17</f>
        <v>0</v>
      </c>
      <c r="AZ8" s="30" t="s">
        <v>8</v>
      </c>
      <c r="BA8" s="31">
        <f>'11členná'!$H$17</f>
        <v>0</v>
      </c>
      <c r="BB8" s="29">
        <f>'11členná'!$H$22</f>
        <v>0</v>
      </c>
      <c r="BC8" s="30" t="s">
        <v>8</v>
      </c>
      <c r="BD8" s="31">
        <f>'11členná'!$J$22</f>
        <v>0</v>
      </c>
      <c r="BE8" s="32">
        <f t="shared" si="3"/>
        <v>0</v>
      </c>
      <c r="BF8" s="184" t="e">
        <f t="shared" si="4"/>
        <v>#DIV/0!</v>
      </c>
      <c r="BG8" s="69" t="e">
        <f t="shared" si="5"/>
        <v>#DIV/0!</v>
      </c>
      <c r="BH8" s="30">
        <f t="shared" si="0"/>
        <v>0</v>
      </c>
      <c r="BI8" s="30" t="s">
        <v>8</v>
      </c>
      <c r="BJ8" s="30">
        <f t="shared" si="1"/>
        <v>0</v>
      </c>
      <c r="BK8" s="60" t="e">
        <f t="shared" si="2"/>
        <v>#DIV/0!</v>
      </c>
    </row>
    <row r="9" spans="1:63" ht="18" customHeight="1" x14ac:dyDescent="0.15">
      <c r="A9" s="7" t="s">
        <v>7</v>
      </c>
      <c r="B9" s="130"/>
      <c r="C9" s="164"/>
      <c r="D9" s="164"/>
      <c r="E9" s="164"/>
      <c r="F9" s="21"/>
      <c r="G9" s="136">
        <f>$B10</f>
        <v>0</v>
      </c>
      <c r="H9" s="133"/>
      <c r="I9" s="170" t="s">
        <v>8</v>
      </c>
      <c r="J9" s="133"/>
      <c r="K9" s="138">
        <f>$B6</f>
        <v>0</v>
      </c>
      <c r="L9" s="21"/>
      <c r="M9" s="7">
        <f>$B10</f>
        <v>0</v>
      </c>
      <c r="N9" s="133"/>
      <c r="O9" s="8"/>
      <c r="P9" s="8"/>
      <c r="Q9" s="8"/>
      <c r="R9" s="8" t="s">
        <v>8</v>
      </c>
      <c r="S9" s="133"/>
      <c r="T9" s="9">
        <f>$B11</f>
        <v>0</v>
      </c>
      <c r="U9" s="2"/>
      <c r="V9" s="7" t="s">
        <v>6</v>
      </c>
      <c r="W9" s="22">
        <f>'11členná'!$B$8</f>
        <v>0</v>
      </c>
      <c r="X9" s="146">
        <f>AR3</f>
        <v>0</v>
      </c>
      <c r="Y9" s="147" t="s">
        <v>8</v>
      </c>
      <c r="Z9" s="148">
        <f>AP3</f>
        <v>0</v>
      </c>
      <c r="AA9" s="146">
        <f>AR4</f>
        <v>0</v>
      </c>
      <c r="AB9" s="147" t="s">
        <v>8</v>
      </c>
      <c r="AC9" s="148">
        <f t="shared" si="6"/>
        <v>0</v>
      </c>
      <c r="AD9" s="146">
        <f>AR5</f>
        <v>0</v>
      </c>
      <c r="AE9" s="147" t="s">
        <v>8</v>
      </c>
      <c r="AF9" s="148">
        <f>AP5</f>
        <v>0</v>
      </c>
      <c r="AG9" s="146">
        <f>AR6</f>
        <v>0</v>
      </c>
      <c r="AH9" s="147" t="s">
        <v>8</v>
      </c>
      <c r="AI9" s="148">
        <f>AP6</f>
        <v>0</v>
      </c>
      <c r="AJ9" s="146">
        <f>AR7</f>
        <v>0</v>
      </c>
      <c r="AK9" s="147" t="s">
        <v>8</v>
      </c>
      <c r="AL9" s="148">
        <f>AP7</f>
        <v>0</v>
      </c>
      <c r="AM9" s="146">
        <f>AR8</f>
        <v>0</v>
      </c>
      <c r="AN9" s="147" t="s">
        <v>8</v>
      </c>
      <c r="AO9" s="148">
        <f>AP8</f>
        <v>0</v>
      </c>
      <c r="AP9" s="448"/>
      <c r="AQ9" s="449"/>
      <c r="AR9" s="189"/>
      <c r="AS9" s="29">
        <f>'11členná'!$H$16</f>
        <v>0</v>
      </c>
      <c r="AT9" s="30" t="s">
        <v>8</v>
      </c>
      <c r="AU9" s="31">
        <f>'11členná'!$J$16</f>
        <v>0</v>
      </c>
      <c r="AV9" s="29">
        <f>'11členná'!$J$18</f>
        <v>0</v>
      </c>
      <c r="AW9" s="30" t="s">
        <v>8</v>
      </c>
      <c r="AX9" s="31">
        <f>'11členná'!$H$18</f>
        <v>0</v>
      </c>
      <c r="AY9" s="29">
        <f>'11členná'!$H$25</f>
        <v>0</v>
      </c>
      <c r="AZ9" s="30" t="s">
        <v>8</v>
      </c>
      <c r="BA9" s="31">
        <f>'11členná'!$J$25</f>
        <v>0</v>
      </c>
      <c r="BB9" s="29">
        <f>'11členná'!$J$28</f>
        <v>0</v>
      </c>
      <c r="BC9" s="30" t="s">
        <v>8</v>
      </c>
      <c r="BD9" s="31">
        <f>'11členná'!$H$28</f>
        <v>0</v>
      </c>
      <c r="BE9" s="32">
        <f t="shared" si="3"/>
        <v>0</v>
      </c>
      <c r="BF9" s="184" t="e">
        <f t="shared" si="4"/>
        <v>#DIV/0!</v>
      </c>
      <c r="BG9" s="69" t="e">
        <f t="shared" si="5"/>
        <v>#DIV/0!</v>
      </c>
      <c r="BH9" s="30">
        <f t="shared" si="0"/>
        <v>0</v>
      </c>
      <c r="BI9" s="30" t="s">
        <v>8</v>
      </c>
      <c r="BJ9" s="30">
        <f t="shared" si="1"/>
        <v>0</v>
      </c>
      <c r="BK9" s="60" t="e">
        <f t="shared" si="2"/>
        <v>#DIV/0!</v>
      </c>
    </row>
    <row r="10" spans="1:63" ht="18" customHeight="1" x14ac:dyDescent="0.15">
      <c r="A10" s="7" t="s">
        <v>9</v>
      </c>
      <c r="B10" s="130"/>
      <c r="C10" s="164"/>
      <c r="D10" s="164"/>
      <c r="E10" s="164"/>
      <c r="F10" s="21"/>
      <c r="G10" s="136">
        <f>$B12</f>
        <v>0</v>
      </c>
      <c r="H10" s="133"/>
      <c r="I10" s="170" t="s">
        <v>8</v>
      </c>
      <c r="J10" s="133"/>
      <c r="K10" s="138">
        <f>$B4</f>
        <v>0</v>
      </c>
      <c r="L10" s="21"/>
      <c r="M10" s="7">
        <f>$B3</f>
        <v>0</v>
      </c>
      <c r="N10" s="133"/>
      <c r="O10" s="8"/>
      <c r="P10" s="8"/>
      <c r="Q10" s="8"/>
      <c r="R10" s="8" t="s">
        <v>8</v>
      </c>
      <c r="S10" s="133"/>
      <c r="T10" s="9">
        <f>$B8</f>
        <v>0</v>
      </c>
      <c r="U10" s="2"/>
      <c r="V10" s="7" t="s">
        <v>7</v>
      </c>
      <c r="W10" s="22">
        <f>'11členná'!$B$9</f>
        <v>0</v>
      </c>
      <c r="X10" s="146">
        <f>AU3</f>
        <v>0</v>
      </c>
      <c r="Y10" s="147" t="s">
        <v>8</v>
      </c>
      <c r="Z10" s="148">
        <f>AS3</f>
        <v>0</v>
      </c>
      <c r="AA10" s="146">
        <f>AU4</f>
        <v>0</v>
      </c>
      <c r="AB10" s="147" t="s">
        <v>8</v>
      </c>
      <c r="AC10" s="148">
        <f>AS4</f>
        <v>0</v>
      </c>
      <c r="AD10" s="146">
        <f>AU5</f>
        <v>0</v>
      </c>
      <c r="AE10" s="147" t="s">
        <v>8</v>
      </c>
      <c r="AF10" s="148">
        <f>AS5</f>
        <v>0</v>
      </c>
      <c r="AG10" s="146">
        <f>AU6</f>
        <v>0</v>
      </c>
      <c r="AH10" s="147" t="s">
        <v>8</v>
      </c>
      <c r="AI10" s="148">
        <f>AS6</f>
        <v>0</v>
      </c>
      <c r="AJ10" s="146">
        <f>AU7</f>
        <v>0</v>
      </c>
      <c r="AK10" s="147" t="s">
        <v>8</v>
      </c>
      <c r="AL10" s="148">
        <f>AS7</f>
        <v>0</v>
      </c>
      <c r="AM10" s="146">
        <f>AU8</f>
        <v>0</v>
      </c>
      <c r="AN10" s="147" t="s">
        <v>8</v>
      </c>
      <c r="AO10" s="148">
        <f>AS8</f>
        <v>0</v>
      </c>
      <c r="AP10" s="146">
        <f>AU9</f>
        <v>0</v>
      </c>
      <c r="AQ10" s="147" t="s">
        <v>8</v>
      </c>
      <c r="AR10" s="148">
        <f>AS9</f>
        <v>0</v>
      </c>
      <c r="AS10" s="448"/>
      <c r="AT10" s="449"/>
      <c r="AU10" s="450"/>
      <c r="AV10" s="29">
        <f>'11členná'!$H$26</f>
        <v>0</v>
      </c>
      <c r="AW10" s="30" t="s">
        <v>8</v>
      </c>
      <c r="AX10" s="31">
        <f>'11členná'!$J$26</f>
        <v>0</v>
      </c>
      <c r="AY10" s="29">
        <f>'11členná'!$S$2</f>
        <v>0</v>
      </c>
      <c r="AZ10" s="30" t="s">
        <v>8</v>
      </c>
      <c r="BA10" s="31">
        <f>'11členná'!$N$2</f>
        <v>0</v>
      </c>
      <c r="BB10" s="29">
        <f>'11členná'!$N$8</f>
        <v>0</v>
      </c>
      <c r="BC10" s="30" t="s">
        <v>8</v>
      </c>
      <c r="BD10" s="31">
        <f>'11členná'!$S$8</f>
        <v>0</v>
      </c>
      <c r="BE10" s="32">
        <f t="shared" si="3"/>
        <v>0</v>
      </c>
      <c r="BF10" s="184" t="e">
        <f t="shared" si="4"/>
        <v>#DIV/0!</v>
      </c>
      <c r="BG10" s="69" t="e">
        <f t="shared" si="5"/>
        <v>#DIV/0!</v>
      </c>
      <c r="BH10" s="30">
        <f t="shared" si="0"/>
        <v>0</v>
      </c>
      <c r="BI10" s="30" t="s">
        <v>8</v>
      </c>
      <c r="BJ10" s="30">
        <f t="shared" si="1"/>
        <v>0</v>
      </c>
      <c r="BK10" s="60" t="e">
        <f t="shared" si="2"/>
        <v>#DIV/0!</v>
      </c>
    </row>
    <row r="11" spans="1:63" ht="18" customHeight="1" x14ac:dyDescent="0.15">
      <c r="A11" s="7" t="s">
        <v>10</v>
      </c>
      <c r="B11" s="130"/>
      <c r="C11" s="164"/>
      <c r="D11" s="164"/>
      <c r="E11" s="164"/>
      <c r="F11" s="21"/>
      <c r="G11" s="7">
        <f>$B2</f>
        <v>0</v>
      </c>
      <c r="H11" s="133"/>
      <c r="I11" s="8" t="s">
        <v>8</v>
      </c>
      <c r="J11" s="133"/>
      <c r="K11" s="9">
        <f>$B3</f>
        <v>0</v>
      </c>
      <c r="L11" s="21"/>
      <c r="M11" s="136">
        <f>$B2</f>
        <v>0</v>
      </c>
      <c r="N11" s="133"/>
      <c r="O11" s="170"/>
      <c r="P11" s="170"/>
      <c r="Q11" s="170"/>
      <c r="R11" s="170" t="s">
        <v>8</v>
      </c>
      <c r="S11" s="133"/>
      <c r="T11" s="138">
        <f>$B9</f>
        <v>0</v>
      </c>
      <c r="U11" s="2"/>
      <c r="V11" s="7" t="s">
        <v>9</v>
      </c>
      <c r="W11" s="22">
        <f>'11členná'!$B$10</f>
        <v>0</v>
      </c>
      <c r="X11" s="146">
        <f>AX3</f>
        <v>0</v>
      </c>
      <c r="Y11" s="147" t="s">
        <v>8</v>
      </c>
      <c r="Z11" s="148">
        <f>AV3</f>
        <v>0</v>
      </c>
      <c r="AA11" s="146">
        <f>AX4</f>
        <v>0</v>
      </c>
      <c r="AB11" s="147" t="s">
        <v>8</v>
      </c>
      <c r="AC11" s="148">
        <f>AV4</f>
        <v>0</v>
      </c>
      <c r="AD11" s="146">
        <f>AX5</f>
        <v>0</v>
      </c>
      <c r="AE11" s="147" t="s">
        <v>8</v>
      </c>
      <c r="AF11" s="148">
        <f>AV5</f>
        <v>0</v>
      </c>
      <c r="AG11" s="146">
        <f>AX6</f>
        <v>0</v>
      </c>
      <c r="AH11" s="147" t="s">
        <v>8</v>
      </c>
      <c r="AI11" s="148">
        <f>AV6</f>
        <v>0</v>
      </c>
      <c r="AJ11" s="146">
        <f>AX7</f>
        <v>0</v>
      </c>
      <c r="AK11" s="147" t="s">
        <v>8</v>
      </c>
      <c r="AL11" s="148">
        <f>AV7</f>
        <v>0</v>
      </c>
      <c r="AM11" s="146">
        <f>AX8</f>
        <v>0</v>
      </c>
      <c r="AN11" s="147" t="s">
        <v>8</v>
      </c>
      <c r="AO11" s="148">
        <f>AV8</f>
        <v>0</v>
      </c>
      <c r="AP11" s="146">
        <f>AX9</f>
        <v>0</v>
      </c>
      <c r="AQ11" s="147" t="s">
        <v>8</v>
      </c>
      <c r="AR11" s="148">
        <f>AV9</f>
        <v>0</v>
      </c>
      <c r="AS11" s="146">
        <f>AX10</f>
        <v>0</v>
      </c>
      <c r="AT11" s="147" t="s">
        <v>8</v>
      </c>
      <c r="AU11" s="148">
        <f>AV10</f>
        <v>0</v>
      </c>
      <c r="AV11" s="448"/>
      <c r="AW11" s="449"/>
      <c r="AX11" s="450"/>
      <c r="AY11" s="29">
        <f>'11členná'!$N$9</f>
        <v>0</v>
      </c>
      <c r="AZ11" s="30" t="s">
        <v>8</v>
      </c>
      <c r="BA11" s="31">
        <f>'11členná'!$S$9</f>
        <v>0</v>
      </c>
      <c r="BB11" s="29">
        <f>'11členná'!$S$12</f>
        <v>0</v>
      </c>
      <c r="BC11" s="30" t="s">
        <v>8</v>
      </c>
      <c r="BD11" s="31">
        <f>'11členná'!$N$12</f>
        <v>0</v>
      </c>
      <c r="BE11" s="32">
        <f t="shared" si="3"/>
        <v>0</v>
      </c>
      <c r="BF11" s="184" t="e">
        <f t="shared" si="4"/>
        <v>#DIV/0!</v>
      </c>
      <c r="BG11" s="69" t="e">
        <f t="shared" si="5"/>
        <v>#DIV/0!</v>
      </c>
      <c r="BH11" s="30">
        <f t="shared" si="0"/>
        <v>0</v>
      </c>
      <c r="BI11" s="30" t="s">
        <v>8</v>
      </c>
      <c r="BJ11" s="30">
        <f t="shared" si="1"/>
        <v>0</v>
      </c>
      <c r="BK11" s="60" t="e">
        <f t="shared" si="2"/>
        <v>#DIV/0!</v>
      </c>
    </row>
    <row r="12" spans="1:63" ht="18" customHeight="1" thickBot="1" x14ac:dyDescent="0.2">
      <c r="A12" s="37" t="s">
        <v>11</v>
      </c>
      <c r="B12" s="131"/>
      <c r="C12" s="164"/>
      <c r="D12" s="164"/>
      <c r="E12" s="164"/>
      <c r="F12" s="21"/>
      <c r="G12" s="7">
        <f>$B5</f>
        <v>0</v>
      </c>
      <c r="H12" s="133"/>
      <c r="I12" s="8" t="s">
        <v>8</v>
      </c>
      <c r="J12" s="133"/>
      <c r="K12" s="9">
        <f>$B12</f>
        <v>0</v>
      </c>
      <c r="L12" s="21"/>
      <c r="M12" s="136">
        <f>$B12</f>
        <v>0</v>
      </c>
      <c r="N12" s="133"/>
      <c r="O12" s="170"/>
      <c r="P12" s="170"/>
      <c r="Q12" s="170"/>
      <c r="R12" s="170" t="s">
        <v>8</v>
      </c>
      <c r="S12" s="133"/>
      <c r="T12" s="138">
        <f>$B10</f>
        <v>0</v>
      </c>
      <c r="U12" s="2"/>
      <c r="V12" s="7" t="s">
        <v>10</v>
      </c>
      <c r="W12" s="22">
        <f>'11členná'!$B$11</f>
        <v>0</v>
      </c>
      <c r="X12" s="146">
        <f>BA3</f>
        <v>0</v>
      </c>
      <c r="Y12" s="147" t="s">
        <v>8</v>
      </c>
      <c r="Z12" s="148">
        <f>AY3</f>
        <v>0</v>
      </c>
      <c r="AA12" s="146">
        <f>BA4</f>
        <v>0</v>
      </c>
      <c r="AB12" s="147" t="s">
        <v>8</v>
      </c>
      <c r="AC12" s="148">
        <f>AY4</f>
        <v>0</v>
      </c>
      <c r="AD12" s="146">
        <f>BA5</f>
        <v>0</v>
      </c>
      <c r="AE12" s="147" t="s">
        <v>8</v>
      </c>
      <c r="AF12" s="148">
        <f>AY5</f>
        <v>0</v>
      </c>
      <c r="AG12" s="146">
        <f>BA6</f>
        <v>0</v>
      </c>
      <c r="AH12" s="147" t="s">
        <v>8</v>
      </c>
      <c r="AI12" s="148">
        <f>AY6</f>
        <v>0</v>
      </c>
      <c r="AJ12" s="146">
        <f>BA7</f>
        <v>0</v>
      </c>
      <c r="AK12" s="147" t="s">
        <v>8</v>
      </c>
      <c r="AL12" s="148">
        <f>AY7</f>
        <v>0</v>
      </c>
      <c r="AM12" s="146">
        <f>BA8</f>
        <v>0</v>
      </c>
      <c r="AN12" s="147" t="s">
        <v>8</v>
      </c>
      <c r="AO12" s="148">
        <f>AY8</f>
        <v>0</v>
      </c>
      <c r="AP12" s="146">
        <f>BA9</f>
        <v>0</v>
      </c>
      <c r="AQ12" s="147" t="s">
        <v>8</v>
      </c>
      <c r="AR12" s="148">
        <f>AY9</f>
        <v>0</v>
      </c>
      <c r="AS12" s="146">
        <f>BA10</f>
        <v>0</v>
      </c>
      <c r="AT12" s="147" t="s">
        <v>8</v>
      </c>
      <c r="AU12" s="148">
        <f>AY10</f>
        <v>0</v>
      </c>
      <c r="AV12" s="146">
        <f>BA11</f>
        <v>0</v>
      </c>
      <c r="AW12" s="147" t="s">
        <v>8</v>
      </c>
      <c r="AX12" s="148">
        <f>AY11</f>
        <v>0</v>
      </c>
      <c r="AY12" s="448"/>
      <c r="AZ12" s="449"/>
      <c r="BA12" s="450"/>
      <c r="BB12" s="29">
        <f>'11členná'!$N$19</f>
        <v>0</v>
      </c>
      <c r="BC12" s="30" t="s">
        <v>8</v>
      </c>
      <c r="BD12" s="31">
        <f>'11členná'!$S$19</f>
        <v>0</v>
      </c>
      <c r="BE12" s="32">
        <f t="shared" si="3"/>
        <v>0</v>
      </c>
      <c r="BF12" s="184" t="e">
        <f t="shared" si="4"/>
        <v>#DIV/0!</v>
      </c>
      <c r="BG12" s="69" t="e">
        <f t="shared" si="5"/>
        <v>#DIV/0!</v>
      </c>
      <c r="BH12" s="30">
        <f t="shared" si="0"/>
        <v>0</v>
      </c>
      <c r="BI12" s="30" t="s">
        <v>8</v>
      </c>
      <c r="BJ12" s="30">
        <f t="shared" si="1"/>
        <v>0</v>
      </c>
      <c r="BK12" s="60" t="e">
        <f t="shared" si="2"/>
        <v>#DIV/0!</v>
      </c>
    </row>
    <row r="13" spans="1:63" ht="18" customHeight="1" thickBot="1" x14ac:dyDescent="0.2">
      <c r="B13" s="70"/>
      <c r="C13" s="70"/>
      <c r="D13" s="70"/>
      <c r="E13" s="70"/>
      <c r="F13" s="70"/>
      <c r="G13" s="7">
        <f>$B6</f>
        <v>0</v>
      </c>
      <c r="H13" s="133"/>
      <c r="I13" s="8" t="s">
        <v>8</v>
      </c>
      <c r="J13" s="133"/>
      <c r="K13" s="9">
        <f>$B11</f>
        <v>0</v>
      </c>
      <c r="L13" s="21"/>
      <c r="M13" s="136">
        <f>$B4</f>
        <v>0</v>
      </c>
      <c r="N13" s="133"/>
      <c r="O13" s="170"/>
      <c r="P13" s="170"/>
      <c r="Q13" s="170"/>
      <c r="R13" s="170" t="s">
        <v>8</v>
      </c>
      <c r="S13" s="133"/>
      <c r="T13" s="138">
        <f>$B7</f>
        <v>0</v>
      </c>
      <c r="V13" s="37" t="s">
        <v>11</v>
      </c>
      <c r="W13" s="38">
        <f>'11členná'!$B$12</f>
        <v>0</v>
      </c>
      <c r="X13" s="149">
        <f>BD3</f>
        <v>0</v>
      </c>
      <c r="Y13" s="150" t="s">
        <v>8</v>
      </c>
      <c r="Z13" s="151">
        <f>BB3</f>
        <v>0</v>
      </c>
      <c r="AA13" s="149">
        <f>BD4</f>
        <v>0</v>
      </c>
      <c r="AB13" s="150" t="s">
        <v>8</v>
      </c>
      <c r="AC13" s="151">
        <f>BB4</f>
        <v>0</v>
      </c>
      <c r="AD13" s="149">
        <f>BD5</f>
        <v>0</v>
      </c>
      <c r="AE13" s="150" t="s">
        <v>8</v>
      </c>
      <c r="AF13" s="151">
        <f>BB5</f>
        <v>0</v>
      </c>
      <c r="AG13" s="149">
        <f>BD6</f>
        <v>0</v>
      </c>
      <c r="AH13" s="150" t="s">
        <v>8</v>
      </c>
      <c r="AI13" s="151">
        <f>BB6</f>
        <v>0</v>
      </c>
      <c r="AJ13" s="149">
        <f>BD7</f>
        <v>0</v>
      </c>
      <c r="AK13" s="150" t="s">
        <v>8</v>
      </c>
      <c r="AL13" s="151">
        <f>BB7</f>
        <v>0</v>
      </c>
      <c r="AM13" s="149">
        <f>BD8</f>
        <v>0</v>
      </c>
      <c r="AN13" s="150" t="s">
        <v>8</v>
      </c>
      <c r="AO13" s="151">
        <f>BB8</f>
        <v>0</v>
      </c>
      <c r="AP13" s="149">
        <f>BD9</f>
        <v>0</v>
      </c>
      <c r="AQ13" s="150" t="s">
        <v>8</v>
      </c>
      <c r="AR13" s="151">
        <f>BB9</f>
        <v>0</v>
      </c>
      <c r="AS13" s="149">
        <f>BD10</f>
        <v>0</v>
      </c>
      <c r="AT13" s="150" t="s">
        <v>8</v>
      </c>
      <c r="AU13" s="151">
        <f>BB10</f>
        <v>0</v>
      </c>
      <c r="AV13" s="149">
        <f>BD11</f>
        <v>0</v>
      </c>
      <c r="AW13" s="150" t="s">
        <v>8</v>
      </c>
      <c r="AX13" s="151">
        <f>BB11</f>
        <v>0</v>
      </c>
      <c r="AY13" s="149">
        <f>BD12</f>
        <v>0</v>
      </c>
      <c r="AZ13" s="150" t="s">
        <v>8</v>
      </c>
      <c r="BA13" s="151">
        <f>BB12</f>
        <v>0</v>
      </c>
      <c r="BB13" s="454"/>
      <c r="BC13" s="455"/>
      <c r="BD13" s="456"/>
      <c r="BE13" s="43">
        <f t="shared" si="3"/>
        <v>0</v>
      </c>
      <c r="BF13" s="185" t="e">
        <f t="shared" si="4"/>
        <v>#DIV/0!</v>
      </c>
      <c r="BG13" s="69" t="e">
        <f t="shared" si="5"/>
        <v>#DIV/0!</v>
      </c>
      <c r="BH13" s="44">
        <f t="shared" si="0"/>
        <v>0</v>
      </c>
      <c r="BI13" s="44" t="s">
        <v>8</v>
      </c>
      <c r="BJ13" s="44">
        <f t="shared" si="1"/>
        <v>0</v>
      </c>
      <c r="BK13" s="45" t="e">
        <f t="shared" si="2"/>
        <v>#DIV/0!</v>
      </c>
    </row>
    <row r="14" spans="1:63" s="2" customFormat="1" ht="18" customHeight="1" x14ac:dyDescent="0.15">
      <c r="B14" s="21"/>
      <c r="C14" s="21"/>
      <c r="D14" s="21"/>
      <c r="E14" s="21"/>
      <c r="F14" s="21"/>
      <c r="G14" s="136">
        <f>$B4</f>
        <v>0</v>
      </c>
      <c r="H14" s="133"/>
      <c r="I14" s="170" t="s">
        <v>8</v>
      </c>
      <c r="J14" s="133"/>
      <c r="K14" s="138">
        <f>$B2</f>
        <v>0</v>
      </c>
      <c r="L14" s="21"/>
      <c r="M14" s="7">
        <f>$B5</f>
        <v>0</v>
      </c>
      <c r="N14" s="133"/>
      <c r="O14" s="8"/>
      <c r="P14" s="8"/>
      <c r="Q14" s="8"/>
      <c r="R14" s="8" t="s">
        <v>8</v>
      </c>
      <c r="S14" s="133"/>
      <c r="T14" s="9">
        <f>$B6</f>
        <v>0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71"/>
    </row>
    <row r="15" spans="1:63" s="2" customFormat="1" ht="18" customHeight="1" x14ac:dyDescent="0.15">
      <c r="B15" s="21"/>
      <c r="C15" s="21"/>
      <c r="D15" s="21"/>
      <c r="E15" s="21"/>
      <c r="F15" s="21"/>
      <c r="G15" s="136">
        <f>$B7</f>
        <v>0</v>
      </c>
      <c r="H15" s="133"/>
      <c r="I15" s="170" t="s">
        <v>8</v>
      </c>
      <c r="J15" s="133"/>
      <c r="K15" s="138">
        <f>$B10</f>
        <v>0</v>
      </c>
      <c r="L15" s="21"/>
      <c r="M15" s="7">
        <f>$B8</f>
        <v>0</v>
      </c>
      <c r="N15" s="133"/>
      <c r="O15" s="8"/>
      <c r="P15" s="8"/>
      <c r="Q15" s="8"/>
      <c r="R15" s="8" t="s">
        <v>8</v>
      </c>
      <c r="S15" s="133"/>
      <c r="T15" s="9">
        <f>$B4</f>
        <v>0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71"/>
    </row>
    <row r="16" spans="1:63" s="2" customFormat="1" ht="18" customHeight="1" x14ac:dyDescent="0.15">
      <c r="B16" s="21"/>
      <c r="C16" s="21"/>
      <c r="D16" s="21"/>
      <c r="E16" s="21"/>
      <c r="F16" s="21"/>
      <c r="G16" s="136">
        <f>$B8</f>
        <v>0</v>
      </c>
      <c r="H16" s="133"/>
      <c r="I16" s="170" t="s">
        <v>8</v>
      </c>
      <c r="J16" s="133"/>
      <c r="K16" s="138">
        <f>$B9</f>
        <v>0</v>
      </c>
      <c r="L16" s="21"/>
      <c r="M16" s="7">
        <f>$B9</f>
        <v>0</v>
      </c>
      <c r="N16" s="133"/>
      <c r="O16" s="8"/>
      <c r="P16" s="8"/>
      <c r="Q16" s="8"/>
      <c r="R16" s="8" t="s">
        <v>8</v>
      </c>
      <c r="S16" s="133"/>
      <c r="T16" s="9">
        <f>$B3</f>
        <v>0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71"/>
    </row>
    <row r="17" spans="2:63" s="2" customFormat="1" ht="18" customHeight="1" x14ac:dyDescent="0.15">
      <c r="B17" s="21"/>
      <c r="C17" s="21"/>
      <c r="D17" s="21"/>
      <c r="E17" s="21"/>
      <c r="F17" s="21"/>
      <c r="G17" s="7">
        <f>$B11</f>
        <v>0</v>
      </c>
      <c r="H17" s="133"/>
      <c r="I17" s="8" t="s">
        <v>8</v>
      </c>
      <c r="J17" s="133"/>
      <c r="K17" s="9">
        <f>$B7</f>
        <v>0</v>
      </c>
      <c r="L17" s="21"/>
      <c r="M17" s="136">
        <f>$B7</f>
        <v>0</v>
      </c>
      <c r="N17" s="133"/>
      <c r="O17" s="170"/>
      <c r="P17" s="170"/>
      <c r="Q17" s="170"/>
      <c r="R17" s="170" t="s">
        <v>8</v>
      </c>
      <c r="S17" s="133"/>
      <c r="T17" s="138">
        <f>$B5</f>
        <v>0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71"/>
    </row>
    <row r="18" spans="2:63" s="2" customFormat="1" ht="18" customHeight="1" x14ac:dyDescent="0.15">
      <c r="B18" s="21"/>
      <c r="C18" s="21"/>
      <c r="D18" s="21"/>
      <c r="E18" s="21"/>
      <c r="F18" s="21"/>
      <c r="G18" s="7">
        <f>$B10</f>
        <v>0</v>
      </c>
      <c r="H18" s="133"/>
      <c r="I18" s="8" t="s">
        <v>8</v>
      </c>
      <c r="J18" s="133"/>
      <c r="K18" s="9">
        <f>$B8</f>
        <v>0</v>
      </c>
      <c r="L18" s="21"/>
      <c r="M18" s="136">
        <f>$B10</f>
        <v>0</v>
      </c>
      <c r="N18" s="133"/>
      <c r="O18" s="170"/>
      <c r="P18" s="170"/>
      <c r="Q18" s="170"/>
      <c r="R18" s="170" t="s">
        <v>8</v>
      </c>
      <c r="S18" s="133"/>
      <c r="T18" s="138">
        <f>$B2</f>
        <v>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71"/>
    </row>
    <row r="19" spans="2:63" s="2" customFormat="1" ht="18" customHeight="1" x14ac:dyDescent="0.15">
      <c r="B19" s="21"/>
      <c r="C19" s="21"/>
      <c r="D19" s="21"/>
      <c r="E19" s="21"/>
      <c r="F19" s="21"/>
      <c r="G19" s="7">
        <f>$B12</f>
        <v>0</v>
      </c>
      <c r="H19" s="133"/>
      <c r="I19" s="8" t="s">
        <v>8</v>
      </c>
      <c r="J19" s="133"/>
      <c r="K19" s="9">
        <f>$B6</f>
        <v>0</v>
      </c>
      <c r="L19" s="21"/>
      <c r="M19" s="136">
        <f>$B11</f>
        <v>0</v>
      </c>
      <c r="N19" s="133"/>
      <c r="O19" s="170"/>
      <c r="P19" s="170"/>
      <c r="Q19" s="170"/>
      <c r="R19" s="170" t="s">
        <v>8</v>
      </c>
      <c r="S19" s="133"/>
      <c r="T19" s="138">
        <f>$B12</f>
        <v>0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71"/>
    </row>
    <row r="20" spans="2:63" s="2" customFormat="1" ht="18" customHeight="1" x14ac:dyDescent="0.15">
      <c r="B20" s="21"/>
      <c r="C20" s="21"/>
      <c r="D20" s="21"/>
      <c r="E20" s="21"/>
      <c r="F20" s="21"/>
      <c r="G20" s="136">
        <f>$B2</f>
        <v>0</v>
      </c>
      <c r="H20" s="133"/>
      <c r="I20" s="170" t="s">
        <v>8</v>
      </c>
      <c r="J20" s="133"/>
      <c r="K20" s="138">
        <f>$B5</f>
        <v>0</v>
      </c>
      <c r="L20" s="21"/>
      <c r="M20" s="7">
        <f>$B2</f>
        <v>0</v>
      </c>
      <c r="N20" s="133"/>
      <c r="O20" s="8"/>
      <c r="P20" s="8"/>
      <c r="Q20" s="8"/>
      <c r="R20" s="8" t="s">
        <v>8</v>
      </c>
      <c r="S20" s="133"/>
      <c r="T20" s="9">
        <f>$B11</f>
        <v>0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71"/>
    </row>
    <row r="21" spans="2:63" s="2" customFormat="1" ht="18" customHeight="1" x14ac:dyDescent="0.15">
      <c r="B21" s="21"/>
      <c r="C21" s="21"/>
      <c r="D21" s="21"/>
      <c r="E21" s="21"/>
      <c r="F21" s="21"/>
      <c r="G21" s="136">
        <f>$B3</f>
        <v>0</v>
      </c>
      <c r="H21" s="133"/>
      <c r="I21" s="170" t="s">
        <v>8</v>
      </c>
      <c r="J21" s="133"/>
      <c r="K21" s="138">
        <f>$B4</f>
        <v>0</v>
      </c>
      <c r="L21" s="21"/>
      <c r="M21" s="7">
        <f>$B3</f>
        <v>0</v>
      </c>
      <c r="N21" s="133"/>
      <c r="O21" s="8"/>
      <c r="P21" s="8"/>
      <c r="Q21" s="8"/>
      <c r="R21" s="8" t="s">
        <v>8</v>
      </c>
      <c r="S21" s="133"/>
      <c r="T21" s="9">
        <f>$B10</f>
        <v>0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71"/>
    </row>
    <row r="22" spans="2:63" s="2" customFormat="1" ht="18" customHeight="1" x14ac:dyDescent="0.15">
      <c r="B22" s="21"/>
      <c r="C22" s="21"/>
      <c r="D22" s="21"/>
      <c r="E22" s="21"/>
      <c r="F22" s="21"/>
      <c r="G22" s="136">
        <f>$B7</f>
        <v>0</v>
      </c>
      <c r="H22" s="133"/>
      <c r="I22" s="170" t="s">
        <v>8</v>
      </c>
      <c r="J22" s="133"/>
      <c r="K22" s="138">
        <f>$B12</f>
        <v>0</v>
      </c>
      <c r="L22" s="21"/>
      <c r="M22" s="7">
        <f>$B4</f>
        <v>0</v>
      </c>
      <c r="N22" s="133"/>
      <c r="O22" s="8"/>
      <c r="P22" s="8"/>
      <c r="Q22" s="8"/>
      <c r="R22" s="8" t="s">
        <v>8</v>
      </c>
      <c r="S22" s="133"/>
      <c r="T22" s="9">
        <f>$B9</f>
        <v>0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71"/>
    </row>
    <row r="23" spans="2:63" s="2" customFormat="1" ht="18" customHeight="1" x14ac:dyDescent="0.15">
      <c r="B23" s="21"/>
      <c r="C23" s="21"/>
      <c r="D23" s="21"/>
      <c r="E23" s="21"/>
      <c r="F23" s="21"/>
      <c r="G23" s="7">
        <f>$B5</f>
        <v>0</v>
      </c>
      <c r="H23" s="133"/>
      <c r="I23" s="8" t="s">
        <v>8</v>
      </c>
      <c r="J23" s="133"/>
      <c r="K23" s="9">
        <f>$B3</f>
        <v>0</v>
      </c>
      <c r="L23" s="21"/>
      <c r="M23" s="136">
        <f>$B5</f>
        <v>0</v>
      </c>
      <c r="N23" s="133"/>
      <c r="O23" s="170"/>
      <c r="P23" s="170"/>
      <c r="Q23" s="170"/>
      <c r="R23" s="170" t="s">
        <v>8</v>
      </c>
      <c r="S23" s="133"/>
      <c r="T23" s="138">
        <f>$B8</f>
        <v>0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71"/>
    </row>
    <row r="24" spans="2:63" s="2" customFormat="1" ht="18" customHeight="1" x14ac:dyDescent="0.15">
      <c r="B24" s="21"/>
      <c r="C24" s="21"/>
      <c r="D24" s="21"/>
      <c r="E24" s="21"/>
      <c r="F24" s="21"/>
      <c r="G24" s="7">
        <f>$B6</f>
        <v>0</v>
      </c>
      <c r="H24" s="133"/>
      <c r="I24" s="8" t="s">
        <v>8</v>
      </c>
      <c r="J24" s="133"/>
      <c r="K24" s="9">
        <f>$B2</f>
        <v>0</v>
      </c>
      <c r="L24" s="21"/>
      <c r="M24" s="136">
        <f>$B6</f>
        <v>0</v>
      </c>
      <c r="N24" s="133"/>
      <c r="O24" s="170"/>
      <c r="P24" s="170"/>
      <c r="Q24" s="170"/>
      <c r="R24" s="170" t="s">
        <v>8</v>
      </c>
      <c r="S24" s="133"/>
      <c r="T24" s="138">
        <f>$B7</f>
        <v>0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71"/>
    </row>
    <row r="25" spans="2:63" s="2" customFormat="1" ht="18" customHeight="1" x14ac:dyDescent="0.15">
      <c r="B25" s="21"/>
      <c r="C25" s="21"/>
      <c r="D25" s="21"/>
      <c r="E25" s="21"/>
      <c r="F25" s="21"/>
      <c r="G25" s="7">
        <f>$B8</f>
        <v>0</v>
      </c>
      <c r="H25" s="133"/>
      <c r="I25" s="8" t="s">
        <v>8</v>
      </c>
      <c r="J25" s="133"/>
      <c r="K25" s="9">
        <f>$B11</f>
        <v>0</v>
      </c>
      <c r="L25" s="21"/>
      <c r="M25" s="136">
        <f>$B10</f>
        <v>0</v>
      </c>
      <c r="N25" s="133"/>
      <c r="O25" s="170"/>
      <c r="P25" s="170"/>
      <c r="Q25" s="170"/>
      <c r="R25" s="170" t="s">
        <v>8</v>
      </c>
      <c r="S25" s="133"/>
      <c r="T25" s="138">
        <f>$B4</f>
        <v>0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71"/>
    </row>
    <row r="26" spans="2:63" s="2" customFormat="1" ht="18" customHeight="1" x14ac:dyDescent="0.3">
      <c r="B26" s="21"/>
      <c r="C26" s="21"/>
      <c r="D26" s="21"/>
      <c r="E26" s="21"/>
      <c r="F26" s="21"/>
      <c r="G26" s="136">
        <f>$B9</f>
        <v>0</v>
      </c>
      <c r="H26" s="133"/>
      <c r="I26" s="170" t="s">
        <v>8</v>
      </c>
      <c r="J26" s="133"/>
      <c r="K26" s="138">
        <f>$B10</f>
        <v>0</v>
      </c>
      <c r="L26" s="21"/>
      <c r="M26" s="7">
        <f>$B8</f>
        <v>0</v>
      </c>
      <c r="N26" s="133"/>
      <c r="O26" s="8"/>
      <c r="P26" s="8"/>
      <c r="Q26" s="8"/>
      <c r="R26" s="8" t="s">
        <v>8</v>
      </c>
      <c r="S26" s="133"/>
      <c r="T26" s="9">
        <f>$B6</f>
        <v>0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71"/>
    </row>
    <row r="27" spans="2:63" s="2" customFormat="1" ht="18" customHeight="1" x14ac:dyDescent="0.3">
      <c r="B27" s="21"/>
      <c r="C27" s="21"/>
      <c r="D27" s="21"/>
      <c r="E27" s="21"/>
      <c r="F27" s="21"/>
      <c r="G27" s="136">
        <f>$B2</f>
        <v>0</v>
      </c>
      <c r="H27" s="133"/>
      <c r="I27" s="170" t="s">
        <v>8</v>
      </c>
      <c r="J27" s="133"/>
      <c r="K27" s="138">
        <f>$B7</f>
        <v>0</v>
      </c>
      <c r="L27" s="21"/>
      <c r="M27" s="7">
        <f>$B9</f>
        <v>0</v>
      </c>
      <c r="N27" s="133"/>
      <c r="O27" s="8"/>
      <c r="P27" s="8"/>
      <c r="Q27" s="8"/>
      <c r="R27" s="8" t="s">
        <v>8</v>
      </c>
      <c r="S27" s="133"/>
      <c r="T27" s="9">
        <f>$B5</f>
        <v>0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71"/>
    </row>
    <row r="28" spans="2:63" s="2" customFormat="1" ht="18" customHeight="1" thickBot="1" x14ac:dyDescent="0.35">
      <c r="B28" s="21"/>
      <c r="C28" s="21"/>
      <c r="D28" s="21"/>
      <c r="E28" s="21"/>
      <c r="F28" s="21"/>
      <c r="G28" s="139">
        <f>$B12</f>
        <v>0</v>
      </c>
      <c r="H28" s="134"/>
      <c r="I28" s="173" t="s">
        <v>8</v>
      </c>
      <c r="J28" s="134"/>
      <c r="K28" s="140">
        <f>$B8</f>
        <v>0</v>
      </c>
      <c r="L28" s="21"/>
      <c r="M28" s="7">
        <f>$B11</f>
        <v>0</v>
      </c>
      <c r="N28" s="133"/>
      <c r="O28" s="8"/>
      <c r="P28" s="8"/>
      <c r="Q28" s="8"/>
      <c r="R28" s="8" t="s">
        <v>8</v>
      </c>
      <c r="S28" s="133"/>
      <c r="T28" s="9">
        <f>$B3</f>
        <v>0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71"/>
    </row>
    <row r="29" spans="2:63" s="2" customFormat="1" ht="18" customHeight="1" thickBot="1" x14ac:dyDescent="0.35">
      <c r="B29" s="21"/>
      <c r="C29" s="21"/>
      <c r="D29" s="21"/>
      <c r="E29" s="21"/>
      <c r="F29" s="21"/>
      <c r="G29" s="70"/>
      <c r="H29" s="70"/>
      <c r="I29" s="70"/>
      <c r="J29" s="70"/>
      <c r="K29" s="70"/>
      <c r="L29" s="70"/>
      <c r="M29" s="37">
        <f>$B12</f>
        <v>0</v>
      </c>
      <c r="N29" s="134"/>
      <c r="O29" s="47"/>
      <c r="P29" s="47"/>
      <c r="Q29" s="47"/>
      <c r="R29" s="47" t="s">
        <v>8</v>
      </c>
      <c r="S29" s="134"/>
      <c r="T29" s="48">
        <f>$B2</f>
        <v>0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71"/>
    </row>
    <row r="30" spans="2:63" s="2" customFormat="1" x14ac:dyDescent="0.3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71"/>
    </row>
    <row r="31" spans="2:63" s="2" customFormat="1" x14ac:dyDescent="0.3">
      <c r="C31" s="106"/>
      <c r="D31" s="106"/>
      <c r="E31" s="106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71"/>
    </row>
    <row r="32" spans="2:63" s="2" customFormat="1" x14ac:dyDescent="0.3">
      <c r="C32" s="106"/>
      <c r="D32" s="106"/>
      <c r="E32" s="10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71"/>
    </row>
    <row r="33" spans="3:63" s="2" customFormat="1" x14ac:dyDescent="0.3">
      <c r="C33" s="106"/>
      <c r="D33" s="106"/>
      <c r="E33" s="106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71"/>
    </row>
    <row r="34" spans="3:63" s="2" customFormat="1" x14ac:dyDescent="0.3">
      <c r="C34" s="106"/>
      <c r="D34" s="106"/>
      <c r="E34" s="106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71"/>
    </row>
    <row r="35" spans="3:63" s="2" customFormat="1" x14ac:dyDescent="0.3">
      <c r="C35" s="106"/>
      <c r="D35" s="106"/>
      <c r="E35" s="106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71"/>
    </row>
    <row r="36" spans="3:63" s="2" customFormat="1" x14ac:dyDescent="0.3">
      <c r="C36" s="106"/>
      <c r="D36" s="106"/>
      <c r="E36" s="106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71"/>
    </row>
    <row r="37" spans="3:63" s="2" customFormat="1" x14ac:dyDescent="0.3">
      <c r="C37" s="106"/>
      <c r="D37" s="106"/>
      <c r="E37" s="106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71"/>
    </row>
    <row r="38" spans="3:63" s="2" customFormat="1" x14ac:dyDescent="0.3">
      <c r="C38" s="106"/>
      <c r="D38" s="106"/>
      <c r="E38" s="106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71"/>
    </row>
    <row r="39" spans="3:63" s="2" customFormat="1" x14ac:dyDescent="0.3">
      <c r="C39" s="106"/>
      <c r="D39" s="106"/>
      <c r="E39" s="106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71"/>
    </row>
    <row r="40" spans="3:63" s="2" customFormat="1" x14ac:dyDescent="0.3">
      <c r="C40" s="106"/>
      <c r="D40" s="106"/>
      <c r="E40" s="106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71"/>
    </row>
  </sheetData>
  <mergeCells count="39">
    <mergeCell ref="BH1:BK2"/>
    <mergeCell ref="X2:Z2"/>
    <mergeCell ref="AA2:AC2"/>
    <mergeCell ref="AD2:AF2"/>
    <mergeCell ref="AG1:AI1"/>
    <mergeCell ref="AJ1:AL1"/>
    <mergeCell ref="AM1:AO1"/>
    <mergeCell ref="AP1:AR1"/>
    <mergeCell ref="AS1:AU1"/>
    <mergeCell ref="AG2:AI2"/>
    <mergeCell ref="AJ2:AL2"/>
    <mergeCell ref="AM2:AO2"/>
    <mergeCell ref="AP2:AR2"/>
    <mergeCell ref="AS2:AU2"/>
    <mergeCell ref="BE1:BE2"/>
    <mergeCell ref="BG1:BG2"/>
    <mergeCell ref="A1:T1"/>
    <mergeCell ref="V1:W2"/>
    <mergeCell ref="X1:Z1"/>
    <mergeCell ref="AA1:AC1"/>
    <mergeCell ref="AD1:AF1"/>
    <mergeCell ref="BF1:BF2"/>
    <mergeCell ref="AV2:AX2"/>
    <mergeCell ref="AY2:BA2"/>
    <mergeCell ref="BB2:BD2"/>
    <mergeCell ref="AV1:AX1"/>
    <mergeCell ref="AY1:BA1"/>
    <mergeCell ref="BB1:BD1"/>
    <mergeCell ref="BB13:BD13"/>
    <mergeCell ref="AY12:BA12"/>
    <mergeCell ref="AV11:AX11"/>
    <mergeCell ref="AS10:AU10"/>
    <mergeCell ref="AP9:AQ9"/>
    <mergeCell ref="X3:Z3"/>
    <mergeCell ref="AM8:AO8"/>
    <mergeCell ref="AJ7:AL7"/>
    <mergeCell ref="AG6:AI6"/>
    <mergeCell ref="AD5:AF5"/>
    <mergeCell ref="AA4:AC4"/>
  </mergeCells>
  <printOptions horizontalCentered="1"/>
  <pageMargins left="0.23622047244094491" right="0.23622047244094491" top="0.31" bottom="0.19" header="0.31496062992125984" footer="0.1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"/>
  <sheetViews>
    <sheetView zoomScaleNormal="100" workbookViewId="0">
      <selection activeCell="H8" sqref="H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17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18</v>
      </c>
      <c r="C2" s="21"/>
      <c r="D2" s="21"/>
      <c r="E2" s="21"/>
      <c r="F2" s="4"/>
      <c r="G2" s="230" t="str">
        <f>$B2</f>
        <v>Rovniny A</v>
      </c>
      <c r="H2" s="51">
        <v>4</v>
      </c>
      <c r="I2" s="231" t="s">
        <v>8</v>
      </c>
      <c r="J2" s="51">
        <v>19</v>
      </c>
      <c r="K2" s="232" t="str">
        <f>$B5</f>
        <v>VK Raškovice A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Rovniny A</v>
      </c>
      <c r="Y2" s="267"/>
      <c r="Z2" s="268"/>
      <c r="AA2" s="269" t="str">
        <f>W4</f>
        <v>Tyršova A</v>
      </c>
      <c r="AB2" s="267"/>
      <c r="AC2" s="268"/>
      <c r="AD2" s="269" t="str">
        <f>W5</f>
        <v>Kučery A</v>
      </c>
      <c r="AE2" s="267"/>
      <c r="AF2" s="268"/>
      <c r="AG2" s="269" t="str">
        <f>W6</f>
        <v>VK Raškovice A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5">
      <c r="A3" s="240" t="s">
        <v>1</v>
      </c>
      <c r="B3" s="54" t="s">
        <v>19</v>
      </c>
      <c r="C3" s="21"/>
      <c r="D3" s="21"/>
      <c r="E3" s="21"/>
      <c r="F3" s="4"/>
      <c r="G3" s="240" t="str">
        <f>$B3</f>
        <v>Tyršova A</v>
      </c>
      <c r="H3" s="55">
        <v>8</v>
      </c>
      <c r="I3" s="8" t="s">
        <v>8</v>
      </c>
      <c r="J3" s="55">
        <v>7</v>
      </c>
      <c r="K3" s="241" t="str">
        <f>$B4</f>
        <v>Kučery A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'Žlutá A'!$B$2</f>
        <v>Rovniny A</v>
      </c>
      <c r="X3" s="300"/>
      <c r="Y3" s="301"/>
      <c r="Z3" s="302"/>
      <c r="AA3" s="251">
        <f>'Žlutá A'!$H$6</f>
        <v>5</v>
      </c>
      <c r="AB3" s="237" t="s">
        <v>8</v>
      </c>
      <c r="AC3" s="17">
        <f>'Žlutá A'!$J$6</f>
        <v>17</v>
      </c>
      <c r="AD3" s="251">
        <f>'Žlutá A'!$H$4</f>
        <v>21</v>
      </c>
      <c r="AE3" s="237" t="s">
        <v>8</v>
      </c>
      <c r="AF3" s="17">
        <f>'Žlutá A'!$J$4</f>
        <v>3</v>
      </c>
      <c r="AG3" s="251">
        <f>'Žlutá A'!$H$2</f>
        <v>4</v>
      </c>
      <c r="AH3" s="237" t="s">
        <v>8</v>
      </c>
      <c r="AI3" s="17">
        <f>'Žlutá A'!$J$2</f>
        <v>19</v>
      </c>
      <c r="AJ3" s="253">
        <f>SUM(IF(X3&gt;Z3,1,0),IF(AA3&gt;AC3,1,0),IF(AD3&gt;AF3,1,0),IF(AG3&gt;AI3,1,0))</f>
        <v>1</v>
      </c>
      <c r="AK3" s="56">
        <f>_xlfn.RANK.EQ(AL3,$AL$3:$AL$6)</f>
        <v>3</v>
      </c>
      <c r="AL3" s="57">
        <f>1000*AJ3+AP3</f>
        <v>1000.7692307692307</v>
      </c>
      <c r="AM3" s="237">
        <f>X3+AA3+AD3+AG3</f>
        <v>30</v>
      </c>
      <c r="AN3" s="237" t="s">
        <v>8</v>
      </c>
      <c r="AO3" s="237">
        <f>Z3+AC3+AF3+AI3</f>
        <v>39</v>
      </c>
      <c r="AP3" s="244">
        <f>AM3/AO3</f>
        <v>0.76923076923076927</v>
      </c>
    </row>
    <row r="4" spans="1:42" ht="20.100000000000001" customHeight="1" x14ac:dyDescent="0.25">
      <c r="A4" s="240" t="s">
        <v>2</v>
      </c>
      <c r="B4" s="54" t="s">
        <v>20</v>
      </c>
      <c r="C4" s="21"/>
      <c r="D4" s="21"/>
      <c r="E4" s="21"/>
      <c r="F4" s="49"/>
      <c r="G4" s="240" t="str">
        <f>$B2</f>
        <v>Rovniny A</v>
      </c>
      <c r="H4" s="55">
        <v>21</v>
      </c>
      <c r="I4" s="8" t="s">
        <v>8</v>
      </c>
      <c r="J4" s="55">
        <v>3</v>
      </c>
      <c r="K4" s="241" t="str">
        <f>$B4</f>
        <v>Kučery A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'Žlutá A'!$B$3</f>
        <v>Tyršova A</v>
      </c>
      <c r="X4" s="34">
        <f>AC3</f>
        <v>17</v>
      </c>
      <c r="Y4" s="35" t="s">
        <v>8</v>
      </c>
      <c r="Z4" s="36">
        <f>AA3</f>
        <v>5</v>
      </c>
      <c r="AA4" s="303"/>
      <c r="AB4" s="304"/>
      <c r="AC4" s="305"/>
      <c r="AD4" s="29">
        <f>'Žlutá A'!$H$3</f>
        <v>8</v>
      </c>
      <c r="AE4" s="256" t="s">
        <v>8</v>
      </c>
      <c r="AF4" s="31">
        <f>'Žlutá A'!$J$3</f>
        <v>7</v>
      </c>
      <c r="AG4" s="29">
        <f>'Žlutá A'!$H$5</f>
        <v>5</v>
      </c>
      <c r="AH4" s="256" t="s">
        <v>8</v>
      </c>
      <c r="AI4" s="31">
        <f>'Žlutá A'!$J$5</f>
        <v>6</v>
      </c>
      <c r="AJ4" s="258">
        <f t="shared" ref="AJ4:AJ6" si="0">SUM(IF(X4&gt;Z4,1,0),IF(AA4&gt;AC4,1,0),IF(AD4&gt;AF4,1,0),IF(AG4&gt;AI4,1,0))</f>
        <v>2</v>
      </c>
      <c r="AK4" s="59">
        <f t="shared" ref="AK4:AK6" si="1">_xlfn.RANK.EQ(AL4,$AL$3:$AL$6)</f>
        <v>2</v>
      </c>
      <c r="AL4" s="57">
        <f t="shared" ref="AL4:AL6" si="2">1000*AJ4+AP4</f>
        <v>2001.6666666666667</v>
      </c>
      <c r="AM4" s="256">
        <f t="shared" ref="AM4:AM6" si="3">X4+AA4+AD4+AG4</f>
        <v>30</v>
      </c>
      <c r="AN4" s="256" t="s">
        <v>8</v>
      </c>
      <c r="AO4" s="256">
        <f t="shared" ref="AO4:AO6" si="4">Z4+AC4+AF4+AI4</f>
        <v>18</v>
      </c>
      <c r="AP4" s="257">
        <f t="shared" ref="AP4:AP6" si="5">AM4/AO4</f>
        <v>1.6666666666666667</v>
      </c>
    </row>
    <row r="5" spans="1:42" ht="20.100000000000001" customHeight="1" thickBot="1" x14ac:dyDescent="0.3">
      <c r="A5" s="235" t="s">
        <v>3</v>
      </c>
      <c r="B5" s="61" t="s">
        <v>22</v>
      </c>
      <c r="C5" s="21"/>
      <c r="D5" s="21"/>
      <c r="E5" s="21"/>
      <c r="G5" s="240" t="str">
        <f>$B3</f>
        <v>Tyršova A</v>
      </c>
      <c r="H5" s="55">
        <v>5</v>
      </c>
      <c r="I5" s="8" t="s">
        <v>8</v>
      </c>
      <c r="J5" s="55">
        <v>6</v>
      </c>
      <c r="K5" s="241" t="str">
        <f>$B5</f>
        <v>VK Raškovice A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'Žlutá A'!$B$4</f>
        <v>Kučery A</v>
      </c>
      <c r="X5" s="34">
        <f>AF3</f>
        <v>3</v>
      </c>
      <c r="Y5" s="35" t="s">
        <v>8</v>
      </c>
      <c r="Z5" s="36">
        <f>AD3</f>
        <v>21</v>
      </c>
      <c r="AA5" s="34">
        <f>AF4</f>
        <v>7</v>
      </c>
      <c r="AB5" s="35" t="s">
        <v>8</v>
      </c>
      <c r="AC5" s="36">
        <f>AD4</f>
        <v>8</v>
      </c>
      <c r="AD5" s="303"/>
      <c r="AE5" s="304"/>
      <c r="AF5" s="305"/>
      <c r="AG5" s="29">
        <f>'Žlutá A'!$H$7</f>
        <v>6</v>
      </c>
      <c r="AH5" s="256" t="s">
        <v>8</v>
      </c>
      <c r="AI5" s="31">
        <f>'Žlutá A'!$J$7</f>
        <v>10</v>
      </c>
      <c r="AJ5" s="258">
        <f t="shared" si="0"/>
        <v>0</v>
      </c>
      <c r="AK5" s="59">
        <f t="shared" si="1"/>
        <v>4</v>
      </c>
      <c r="AL5" s="57">
        <f t="shared" si="2"/>
        <v>0.41025641025641024</v>
      </c>
      <c r="AM5" s="256">
        <f t="shared" si="3"/>
        <v>16</v>
      </c>
      <c r="AN5" s="256" t="s">
        <v>8</v>
      </c>
      <c r="AO5" s="256">
        <f t="shared" si="4"/>
        <v>39</v>
      </c>
      <c r="AP5" s="257">
        <f t="shared" si="5"/>
        <v>0.41025641025641024</v>
      </c>
    </row>
    <row r="6" spans="1:42" ht="20.100000000000001" customHeight="1" thickBot="1" x14ac:dyDescent="0.25">
      <c r="G6" s="240" t="str">
        <f>$B2</f>
        <v>Rovniny A</v>
      </c>
      <c r="H6" s="55">
        <v>5</v>
      </c>
      <c r="I6" s="8" t="s">
        <v>8</v>
      </c>
      <c r="J6" s="55">
        <v>17</v>
      </c>
      <c r="K6" s="241" t="str">
        <f>$B3</f>
        <v>Tyršova A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'Žlutá A'!$B$5</f>
        <v>VK Raškovice A</v>
      </c>
      <c r="X6" s="39">
        <f>AI3</f>
        <v>19</v>
      </c>
      <c r="Y6" s="40" t="s">
        <v>8</v>
      </c>
      <c r="Z6" s="41">
        <f>AG3</f>
        <v>4</v>
      </c>
      <c r="AA6" s="39">
        <f>AI4</f>
        <v>6</v>
      </c>
      <c r="AB6" s="40" t="s">
        <v>8</v>
      </c>
      <c r="AC6" s="41">
        <f>AG4</f>
        <v>5</v>
      </c>
      <c r="AD6" s="39">
        <f>AI5</f>
        <v>10</v>
      </c>
      <c r="AE6" s="40" t="s">
        <v>8</v>
      </c>
      <c r="AF6" s="41">
        <f>AG5</f>
        <v>6</v>
      </c>
      <c r="AG6" s="306"/>
      <c r="AH6" s="307"/>
      <c r="AI6" s="308"/>
      <c r="AJ6" s="261">
        <f t="shared" si="0"/>
        <v>3</v>
      </c>
      <c r="AK6" s="63">
        <f t="shared" si="1"/>
        <v>1</v>
      </c>
      <c r="AL6" s="57">
        <f t="shared" si="2"/>
        <v>3002.3333333333335</v>
      </c>
      <c r="AM6" s="259">
        <f t="shared" si="3"/>
        <v>35</v>
      </c>
      <c r="AN6" s="259" t="s">
        <v>8</v>
      </c>
      <c r="AO6" s="259">
        <f t="shared" si="4"/>
        <v>15</v>
      </c>
      <c r="AP6" s="260">
        <f t="shared" si="5"/>
        <v>2.3333333333333335</v>
      </c>
    </row>
    <row r="7" spans="1:42" ht="20.100000000000001" customHeight="1" thickBot="1" x14ac:dyDescent="0.25">
      <c r="G7" s="235" t="str">
        <f>$B4</f>
        <v>Kučery A</v>
      </c>
      <c r="H7" s="64">
        <v>6</v>
      </c>
      <c r="I7" s="233" t="s">
        <v>8</v>
      </c>
      <c r="J7" s="64">
        <v>10</v>
      </c>
      <c r="K7" s="234" t="str">
        <f>$B5</f>
        <v>VK Raškovice A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"/>
  <sheetViews>
    <sheetView zoomScaleNormal="100" workbookViewId="0">
      <selection activeCell="H8" sqref="H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23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24</v>
      </c>
      <c r="C2" s="21"/>
      <c r="D2" s="21"/>
      <c r="E2" s="21"/>
      <c r="F2" s="4"/>
      <c r="G2" s="230" t="str">
        <f>$B2</f>
        <v>Rovniny B</v>
      </c>
      <c r="H2" s="51">
        <v>4</v>
      </c>
      <c r="I2" s="231" t="s">
        <v>8</v>
      </c>
      <c r="J2" s="51">
        <v>19</v>
      </c>
      <c r="K2" s="232" t="str">
        <f>$B5</f>
        <v>VK Raškovice B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Rovniny B</v>
      </c>
      <c r="Y2" s="267"/>
      <c r="Z2" s="268"/>
      <c r="AA2" s="269" t="str">
        <f>W4</f>
        <v>PORG A</v>
      </c>
      <c r="AB2" s="267"/>
      <c r="AC2" s="268"/>
      <c r="AD2" s="269" t="str">
        <f>W5</f>
        <v>TJ Frenštát A</v>
      </c>
      <c r="AE2" s="267"/>
      <c r="AF2" s="268"/>
      <c r="AG2" s="269" t="str">
        <f>W6</f>
        <v>VK Raškovice B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">
      <c r="A3" s="240" t="s">
        <v>1</v>
      </c>
      <c r="B3" s="54" t="s">
        <v>25</v>
      </c>
      <c r="C3" s="21"/>
      <c r="D3" s="21"/>
      <c r="E3" s="21"/>
      <c r="F3" s="4"/>
      <c r="G3" s="240" t="str">
        <f>$B3</f>
        <v>PORG A</v>
      </c>
      <c r="H3" s="55">
        <v>5</v>
      </c>
      <c r="I3" s="8" t="s">
        <v>8</v>
      </c>
      <c r="J3" s="55">
        <v>6</v>
      </c>
      <c r="K3" s="241" t="str">
        <f>$B4</f>
        <v>TJ Frenštát A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'Žlutá B'!$B$2</f>
        <v>Rovniny B</v>
      </c>
      <c r="X3" s="300"/>
      <c r="Y3" s="301"/>
      <c r="Z3" s="302"/>
      <c r="AA3" s="251">
        <f>'Žlutá B'!$H$6</f>
        <v>3</v>
      </c>
      <c r="AB3" s="237" t="s">
        <v>8</v>
      </c>
      <c r="AC3" s="17">
        <f>'Žlutá B'!$J$6</f>
        <v>15</v>
      </c>
      <c r="AD3" s="251">
        <f>'Žlutá B'!$H$4</f>
        <v>7</v>
      </c>
      <c r="AE3" s="237" t="s">
        <v>8</v>
      </c>
      <c r="AF3" s="17">
        <f>'Žlutá B'!$J$4</f>
        <v>13</v>
      </c>
      <c r="AG3" s="251">
        <f>'Žlutá B'!$H$2</f>
        <v>4</v>
      </c>
      <c r="AH3" s="237" t="s">
        <v>8</v>
      </c>
      <c r="AI3" s="17">
        <f>'Žlutá B'!$J$2</f>
        <v>19</v>
      </c>
      <c r="AJ3" s="253">
        <f>SUM(IF(X3&gt;Z3,1,0),IF(AA3&gt;AC3,1,0),IF(AD3&gt;AF3,1,0),IF(AG3&gt;AI3,1,0))</f>
        <v>0</v>
      </c>
      <c r="AK3" s="56">
        <f>_xlfn.RANK.EQ(AL3,$AL$3:$AL$6)</f>
        <v>4</v>
      </c>
      <c r="AL3" s="57">
        <f>1000*AJ3+AP3</f>
        <v>0.2978723404255319</v>
      </c>
      <c r="AM3" s="237">
        <f>X3+AA3+AD3+AG3</f>
        <v>14</v>
      </c>
      <c r="AN3" s="237" t="s">
        <v>8</v>
      </c>
      <c r="AO3" s="237">
        <f>Z3+AC3+AF3+AI3</f>
        <v>47</v>
      </c>
      <c r="AP3" s="244">
        <f>AM3/AO3</f>
        <v>0.2978723404255319</v>
      </c>
    </row>
    <row r="4" spans="1:42" ht="20.100000000000001" customHeight="1" x14ac:dyDescent="0.25">
      <c r="A4" s="240" t="s">
        <v>2</v>
      </c>
      <c r="B4" s="54" t="s">
        <v>35</v>
      </c>
      <c r="C4" s="21"/>
      <c r="D4" s="21"/>
      <c r="E4" s="21"/>
      <c r="F4" s="49"/>
      <c r="G4" s="240" t="str">
        <f>$B2</f>
        <v>Rovniny B</v>
      </c>
      <c r="H4" s="55">
        <v>7</v>
      </c>
      <c r="I4" s="8" t="s">
        <v>8</v>
      </c>
      <c r="J4" s="55">
        <v>13</v>
      </c>
      <c r="K4" s="241" t="str">
        <f>$B4</f>
        <v>TJ Frenštát A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'Žlutá B'!$B$3</f>
        <v>PORG A</v>
      </c>
      <c r="X4" s="34">
        <f>AC3</f>
        <v>15</v>
      </c>
      <c r="Y4" s="35" t="s">
        <v>8</v>
      </c>
      <c r="Z4" s="36">
        <f>AA3</f>
        <v>3</v>
      </c>
      <c r="AA4" s="303"/>
      <c r="AB4" s="304"/>
      <c r="AC4" s="305"/>
      <c r="AD4" s="29">
        <f>'Žlutá B'!$H$3</f>
        <v>5</v>
      </c>
      <c r="AE4" s="256" t="s">
        <v>8</v>
      </c>
      <c r="AF4" s="31">
        <f>'Žlutá B'!$J$3</f>
        <v>6</v>
      </c>
      <c r="AG4" s="29">
        <f>'Žlutá B'!$H$5</f>
        <v>5</v>
      </c>
      <c r="AH4" s="256" t="s">
        <v>8</v>
      </c>
      <c r="AI4" s="31">
        <f>'Žlutá B'!$J$5</f>
        <v>7</v>
      </c>
      <c r="AJ4" s="258">
        <f t="shared" ref="AJ4:AJ6" si="0">SUM(IF(X4&gt;Z4,1,0),IF(AA4&gt;AC4,1,0),IF(AD4&gt;AF4,1,0),IF(AG4&gt;AI4,1,0))</f>
        <v>1</v>
      </c>
      <c r="AK4" s="59">
        <f t="shared" ref="AK4:AK6" si="1">_xlfn.RANK.EQ(AL4,$AL$3:$AL$6)</f>
        <v>3</v>
      </c>
      <c r="AL4" s="57">
        <f t="shared" ref="AL4:AL6" si="2">1000*AJ4+AP4</f>
        <v>1001.5625</v>
      </c>
      <c r="AM4" s="256">
        <f t="shared" ref="AM4:AM6" si="3">X4+AA4+AD4+AG4</f>
        <v>25</v>
      </c>
      <c r="AN4" s="256" t="s">
        <v>8</v>
      </c>
      <c r="AO4" s="256">
        <f t="shared" ref="AO4:AO6" si="4">Z4+AC4+AF4+AI4</f>
        <v>16</v>
      </c>
      <c r="AP4" s="257">
        <f t="shared" ref="AP4:AP6" si="5">AM4/AO4</f>
        <v>1.5625</v>
      </c>
    </row>
    <row r="5" spans="1:42" ht="20.100000000000001" customHeight="1" thickBot="1" x14ac:dyDescent="0.3">
      <c r="A5" s="235" t="s">
        <v>3</v>
      </c>
      <c r="B5" s="61" t="s">
        <v>28</v>
      </c>
      <c r="C5" s="21"/>
      <c r="D5" s="21"/>
      <c r="E5" s="21"/>
      <c r="G5" s="240" t="str">
        <f>$B3</f>
        <v>PORG A</v>
      </c>
      <c r="H5" s="55">
        <v>5</v>
      </c>
      <c r="I5" s="8" t="s">
        <v>8</v>
      </c>
      <c r="J5" s="55">
        <v>7</v>
      </c>
      <c r="K5" s="241" t="str">
        <f>$B5</f>
        <v>VK Raškovice B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'Žlutá B'!$B$4</f>
        <v>TJ Frenštát A</v>
      </c>
      <c r="X5" s="34">
        <f>AF3</f>
        <v>13</v>
      </c>
      <c r="Y5" s="35" t="s">
        <v>8</v>
      </c>
      <c r="Z5" s="36">
        <f>AD3</f>
        <v>7</v>
      </c>
      <c r="AA5" s="34">
        <f>AF4</f>
        <v>6</v>
      </c>
      <c r="AB5" s="35" t="s">
        <v>8</v>
      </c>
      <c r="AC5" s="36">
        <f>AD4</f>
        <v>5</v>
      </c>
      <c r="AD5" s="303"/>
      <c r="AE5" s="304"/>
      <c r="AF5" s="305"/>
      <c r="AG5" s="29">
        <f>'Žlutá B'!$H$7</f>
        <v>2</v>
      </c>
      <c r="AH5" s="256" t="s">
        <v>8</v>
      </c>
      <c r="AI5" s="31">
        <f>'Žlutá B'!$J$7</f>
        <v>10</v>
      </c>
      <c r="AJ5" s="258">
        <f t="shared" si="0"/>
        <v>2</v>
      </c>
      <c r="AK5" s="59">
        <f t="shared" si="1"/>
        <v>2</v>
      </c>
      <c r="AL5" s="57">
        <f t="shared" si="2"/>
        <v>2000.9545454545455</v>
      </c>
      <c r="AM5" s="256">
        <f t="shared" si="3"/>
        <v>21</v>
      </c>
      <c r="AN5" s="256" t="s">
        <v>8</v>
      </c>
      <c r="AO5" s="256">
        <f t="shared" si="4"/>
        <v>22</v>
      </c>
      <c r="AP5" s="257">
        <f t="shared" si="5"/>
        <v>0.95454545454545459</v>
      </c>
    </row>
    <row r="6" spans="1:42" ht="20.100000000000001" customHeight="1" thickBot="1" x14ac:dyDescent="0.25">
      <c r="G6" s="240" t="str">
        <f>$B2</f>
        <v>Rovniny B</v>
      </c>
      <c r="H6" s="55">
        <v>3</v>
      </c>
      <c r="I6" s="8" t="s">
        <v>8</v>
      </c>
      <c r="J6" s="55">
        <v>15</v>
      </c>
      <c r="K6" s="241" t="str">
        <f>$B3</f>
        <v>PORG A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'Žlutá B'!$B$5</f>
        <v>VK Raškovice B</v>
      </c>
      <c r="X6" s="39">
        <f>AI3</f>
        <v>19</v>
      </c>
      <c r="Y6" s="40" t="s">
        <v>8</v>
      </c>
      <c r="Z6" s="41">
        <f>AG3</f>
        <v>4</v>
      </c>
      <c r="AA6" s="39">
        <f>AI4</f>
        <v>7</v>
      </c>
      <c r="AB6" s="40" t="s">
        <v>8</v>
      </c>
      <c r="AC6" s="41">
        <f>AG4</f>
        <v>5</v>
      </c>
      <c r="AD6" s="39">
        <f>AI5</f>
        <v>10</v>
      </c>
      <c r="AE6" s="40" t="s">
        <v>8</v>
      </c>
      <c r="AF6" s="41">
        <f>AG5</f>
        <v>2</v>
      </c>
      <c r="AG6" s="306"/>
      <c r="AH6" s="307"/>
      <c r="AI6" s="308"/>
      <c r="AJ6" s="261">
        <f t="shared" si="0"/>
        <v>3</v>
      </c>
      <c r="AK6" s="63">
        <f t="shared" si="1"/>
        <v>1</v>
      </c>
      <c r="AL6" s="57">
        <f t="shared" si="2"/>
        <v>3003.2727272727275</v>
      </c>
      <c r="AM6" s="259">
        <f t="shared" si="3"/>
        <v>36</v>
      </c>
      <c r="AN6" s="259" t="s">
        <v>8</v>
      </c>
      <c r="AO6" s="259">
        <f t="shared" si="4"/>
        <v>11</v>
      </c>
      <c r="AP6" s="260">
        <f t="shared" si="5"/>
        <v>3.2727272727272729</v>
      </c>
    </row>
    <row r="7" spans="1:42" ht="20.100000000000001" customHeight="1" thickBot="1" x14ac:dyDescent="0.25">
      <c r="G7" s="235" t="str">
        <f>$B4</f>
        <v>TJ Frenštát A</v>
      </c>
      <c r="H7" s="64">
        <v>2</v>
      </c>
      <c r="I7" s="233" t="s">
        <v>8</v>
      </c>
      <c r="J7" s="64">
        <v>10</v>
      </c>
      <c r="K7" s="234" t="str">
        <f>$B5</f>
        <v>VK Raškovice B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"/>
  <sheetViews>
    <sheetView zoomScaleNormal="100" workbookViewId="0">
      <selection activeCell="J7" sqref="J7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29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30</v>
      </c>
      <c r="C2" s="21"/>
      <c r="D2" s="21"/>
      <c r="E2" s="21"/>
      <c r="F2" s="4"/>
      <c r="G2" s="230" t="str">
        <f>$B2</f>
        <v>Rovniny C</v>
      </c>
      <c r="H2" s="51">
        <v>10</v>
      </c>
      <c r="I2" s="231" t="s">
        <v>8</v>
      </c>
      <c r="J2" s="51">
        <v>7</v>
      </c>
      <c r="K2" s="232" t="str">
        <f>$B5</f>
        <v>Kučery B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Rovniny C</v>
      </c>
      <c r="Y2" s="267"/>
      <c r="Z2" s="268"/>
      <c r="AA2" s="269" t="str">
        <f>W4</f>
        <v>Nová Bělá A</v>
      </c>
      <c r="AB2" s="267"/>
      <c r="AC2" s="268"/>
      <c r="AD2" s="269" t="str">
        <f>W5</f>
        <v>Vratimov A</v>
      </c>
      <c r="AE2" s="267"/>
      <c r="AF2" s="268"/>
      <c r="AG2" s="269" t="str">
        <f>W6</f>
        <v>Kučery B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5">
      <c r="A3" s="240" t="s">
        <v>1</v>
      </c>
      <c r="B3" s="54" t="s">
        <v>31</v>
      </c>
      <c r="C3" s="21"/>
      <c r="D3" s="21"/>
      <c r="E3" s="21"/>
      <c r="F3" s="4"/>
      <c r="G3" s="240" t="str">
        <f>$B3</f>
        <v>Nová Bělá A</v>
      </c>
      <c r="H3" s="55">
        <v>15</v>
      </c>
      <c r="I3" s="8" t="s">
        <v>8</v>
      </c>
      <c r="J3" s="55">
        <v>12</v>
      </c>
      <c r="K3" s="241" t="str">
        <f>$B4</f>
        <v>Vratimov A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'Žlutá C'!$B$2</f>
        <v>Rovniny C</v>
      </c>
      <c r="X3" s="300"/>
      <c r="Y3" s="301"/>
      <c r="Z3" s="302"/>
      <c r="AA3" s="251">
        <f>'Žlutá C'!$H$6</f>
        <v>13</v>
      </c>
      <c r="AB3" s="237" t="s">
        <v>8</v>
      </c>
      <c r="AC3" s="17">
        <f>'Žlutá C'!$J$6</f>
        <v>6</v>
      </c>
      <c r="AD3" s="251">
        <f>'Žlutá C'!$H$4</f>
        <v>17</v>
      </c>
      <c r="AE3" s="237" t="s">
        <v>8</v>
      </c>
      <c r="AF3" s="17">
        <f>'Žlutá C'!$J$4</f>
        <v>11</v>
      </c>
      <c r="AG3" s="251">
        <f>'Žlutá C'!$H$2</f>
        <v>10</v>
      </c>
      <c r="AH3" s="237" t="s">
        <v>8</v>
      </c>
      <c r="AI3" s="17">
        <f>'Žlutá C'!$J$2</f>
        <v>7</v>
      </c>
      <c r="AJ3" s="253">
        <f>SUM(IF(X3&gt;Z3,1,0),IF(AA3&gt;AC3,1,0),IF(AD3&gt;AF3,1,0),IF(AG3&gt;AI3,1,0))</f>
        <v>3</v>
      </c>
      <c r="AK3" s="56">
        <f>_xlfn.RANK.EQ(AL3,$AL$3:$AL$6)</f>
        <v>1</v>
      </c>
      <c r="AL3" s="57">
        <f>1000*AJ3+AP3</f>
        <v>3001.6666666666665</v>
      </c>
      <c r="AM3" s="237">
        <f>X3+AA3+AD3+AG3</f>
        <v>40</v>
      </c>
      <c r="AN3" s="237" t="s">
        <v>8</v>
      </c>
      <c r="AO3" s="237">
        <f>Z3+AC3+AF3+AI3</f>
        <v>24</v>
      </c>
      <c r="AP3" s="244">
        <f>AM3/AO3</f>
        <v>1.6666666666666667</v>
      </c>
    </row>
    <row r="4" spans="1:42" ht="20.100000000000001" customHeight="1" x14ac:dyDescent="0.2">
      <c r="A4" s="240" t="s">
        <v>2</v>
      </c>
      <c r="B4" s="54" t="s">
        <v>32</v>
      </c>
      <c r="C4" s="21"/>
      <c r="D4" s="21"/>
      <c r="E4" s="21"/>
      <c r="F4" s="49"/>
      <c r="G4" s="240" t="str">
        <f>$B2</f>
        <v>Rovniny C</v>
      </c>
      <c r="H4" s="55">
        <v>17</v>
      </c>
      <c r="I4" s="8" t="s">
        <v>8</v>
      </c>
      <c r="J4" s="55">
        <v>11</v>
      </c>
      <c r="K4" s="241" t="str">
        <f>$B4</f>
        <v>Vratimov A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'Žlutá C'!$B$3</f>
        <v>Nová Bělá A</v>
      </c>
      <c r="X4" s="34">
        <f>AC3</f>
        <v>6</v>
      </c>
      <c r="Y4" s="35" t="s">
        <v>8</v>
      </c>
      <c r="Z4" s="36">
        <f>AA3</f>
        <v>13</v>
      </c>
      <c r="AA4" s="303"/>
      <c r="AB4" s="304"/>
      <c r="AC4" s="305"/>
      <c r="AD4" s="29">
        <f>'Žlutá C'!$H$3</f>
        <v>15</v>
      </c>
      <c r="AE4" s="256" t="s">
        <v>8</v>
      </c>
      <c r="AF4" s="31">
        <f>'Žlutá C'!$J$3</f>
        <v>12</v>
      </c>
      <c r="AG4" s="29">
        <f>'Žlutá C'!$H$5</f>
        <v>13</v>
      </c>
      <c r="AH4" s="256" t="s">
        <v>8</v>
      </c>
      <c r="AI4" s="31">
        <f>'Žlutá C'!$J$5</f>
        <v>3</v>
      </c>
      <c r="AJ4" s="258">
        <f t="shared" ref="AJ4:AJ6" si="0">SUM(IF(X4&gt;Z4,1,0),IF(AA4&gt;AC4,1,0),IF(AD4&gt;AF4,1,0),IF(AG4&gt;AI4,1,0))</f>
        <v>2</v>
      </c>
      <c r="AK4" s="59">
        <f t="shared" ref="AK4:AK6" si="1">_xlfn.RANK.EQ(AL4,$AL$3:$AL$6)</f>
        <v>2</v>
      </c>
      <c r="AL4" s="57">
        <f t="shared" ref="AL4:AL6" si="2">1000*AJ4+AP4</f>
        <v>2001.2142857142858</v>
      </c>
      <c r="AM4" s="256">
        <f t="shared" ref="AM4:AM6" si="3">X4+AA4+AD4+AG4</f>
        <v>34</v>
      </c>
      <c r="AN4" s="256" t="s">
        <v>8</v>
      </c>
      <c r="AO4" s="256">
        <f t="shared" ref="AO4:AO6" si="4">Z4+AC4+AF4+AI4</f>
        <v>28</v>
      </c>
      <c r="AP4" s="257">
        <f t="shared" ref="AP4:AP6" si="5">AM4/AO4</f>
        <v>1.2142857142857142</v>
      </c>
    </row>
    <row r="5" spans="1:42" ht="20.100000000000001" customHeight="1" thickBot="1" x14ac:dyDescent="0.3">
      <c r="A5" s="235" t="s">
        <v>3</v>
      </c>
      <c r="B5" s="61" t="s">
        <v>64</v>
      </c>
      <c r="C5" s="21"/>
      <c r="D5" s="21"/>
      <c r="E5" s="21"/>
      <c r="G5" s="240" t="str">
        <f>$B3</f>
        <v>Nová Bělá A</v>
      </c>
      <c r="H5" s="55">
        <v>13</v>
      </c>
      <c r="I5" s="8" t="s">
        <v>8</v>
      </c>
      <c r="J5" s="55">
        <v>3</v>
      </c>
      <c r="K5" s="241" t="str">
        <f>$B5</f>
        <v>Kučery B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'Žlutá C'!$B$4</f>
        <v>Vratimov A</v>
      </c>
      <c r="X5" s="34">
        <f>AF3</f>
        <v>11</v>
      </c>
      <c r="Y5" s="35" t="s">
        <v>8</v>
      </c>
      <c r="Z5" s="36">
        <f>AD3</f>
        <v>17</v>
      </c>
      <c r="AA5" s="34">
        <f>AF4</f>
        <v>12</v>
      </c>
      <c r="AB5" s="35" t="s">
        <v>8</v>
      </c>
      <c r="AC5" s="36">
        <f>AD4</f>
        <v>15</v>
      </c>
      <c r="AD5" s="303"/>
      <c r="AE5" s="304"/>
      <c r="AF5" s="305"/>
      <c r="AG5" s="29">
        <f>'Žlutá C'!$H$7</f>
        <v>9</v>
      </c>
      <c r="AH5" s="256" t="s">
        <v>8</v>
      </c>
      <c r="AI5" s="31">
        <f>'Žlutá C'!$J$7</f>
        <v>10</v>
      </c>
      <c r="AJ5" s="258">
        <f t="shared" si="0"/>
        <v>0</v>
      </c>
      <c r="AK5" s="59">
        <f t="shared" si="1"/>
        <v>4</v>
      </c>
      <c r="AL5" s="57">
        <f t="shared" si="2"/>
        <v>0.76190476190476186</v>
      </c>
      <c r="AM5" s="256">
        <f t="shared" si="3"/>
        <v>32</v>
      </c>
      <c r="AN5" s="256" t="s">
        <v>8</v>
      </c>
      <c r="AO5" s="256">
        <f t="shared" si="4"/>
        <v>42</v>
      </c>
      <c r="AP5" s="257">
        <f t="shared" si="5"/>
        <v>0.76190476190476186</v>
      </c>
    </row>
    <row r="6" spans="1:42" ht="20.100000000000001" customHeight="1" thickBot="1" x14ac:dyDescent="0.25">
      <c r="G6" s="240" t="str">
        <f>$B2</f>
        <v>Rovniny C</v>
      </c>
      <c r="H6" s="55">
        <v>13</v>
      </c>
      <c r="I6" s="8" t="s">
        <v>8</v>
      </c>
      <c r="J6" s="55">
        <v>6</v>
      </c>
      <c r="K6" s="241" t="str">
        <f>$B3</f>
        <v>Nová Bělá A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'Žlutá C'!$B$5</f>
        <v>Kučery B</v>
      </c>
      <c r="X6" s="39">
        <f>AI3</f>
        <v>7</v>
      </c>
      <c r="Y6" s="40" t="s">
        <v>8</v>
      </c>
      <c r="Z6" s="41">
        <f>AG3</f>
        <v>10</v>
      </c>
      <c r="AA6" s="39">
        <f>AI4</f>
        <v>3</v>
      </c>
      <c r="AB6" s="40" t="s">
        <v>8</v>
      </c>
      <c r="AC6" s="41">
        <f>AG4</f>
        <v>13</v>
      </c>
      <c r="AD6" s="39">
        <f>AI5</f>
        <v>10</v>
      </c>
      <c r="AE6" s="40" t="s">
        <v>8</v>
      </c>
      <c r="AF6" s="41">
        <f>AG5</f>
        <v>9</v>
      </c>
      <c r="AG6" s="306"/>
      <c r="AH6" s="307"/>
      <c r="AI6" s="308"/>
      <c r="AJ6" s="261">
        <f t="shared" si="0"/>
        <v>1</v>
      </c>
      <c r="AK6" s="63">
        <f t="shared" si="1"/>
        <v>3</v>
      </c>
      <c r="AL6" s="57">
        <f t="shared" si="2"/>
        <v>1000.625</v>
      </c>
      <c r="AM6" s="259">
        <f t="shared" si="3"/>
        <v>20</v>
      </c>
      <c r="AN6" s="259" t="s">
        <v>8</v>
      </c>
      <c r="AO6" s="259">
        <f t="shared" si="4"/>
        <v>32</v>
      </c>
      <c r="AP6" s="260">
        <f t="shared" si="5"/>
        <v>0.625</v>
      </c>
    </row>
    <row r="7" spans="1:42" ht="20.100000000000001" customHeight="1" thickBot="1" x14ac:dyDescent="0.25">
      <c r="G7" s="235" t="str">
        <f>$B4</f>
        <v>Vratimov A</v>
      </c>
      <c r="H7" s="64">
        <v>9</v>
      </c>
      <c r="I7" s="233" t="s">
        <v>8</v>
      </c>
      <c r="J7" s="64">
        <v>10</v>
      </c>
      <c r="K7" s="234" t="str">
        <f>$B5</f>
        <v>Kučery B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1"/>
  <sheetViews>
    <sheetView zoomScaleNormal="100" workbookViewId="0">
      <selection activeCell="H8" sqref="H8"/>
    </sheetView>
  </sheetViews>
  <sheetFormatPr defaultColWidth="8.85546875" defaultRowHeight="16.5" x14ac:dyDescent="0.3"/>
  <cols>
    <col min="1" max="1" width="5.7109375" style="65" customWidth="1"/>
    <col min="2" max="2" width="30.7109375" style="65" customWidth="1"/>
    <col min="3" max="5" width="0.42578125" style="65" customWidth="1"/>
    <col min="6" max="6" width="5.7109375" style="65" customWidth="1"/>
    <col min="7" max="7" width="30.7109375" style="65" customWidth="1"/>
    <col min="8" max="8" width="5.7109375" style="65" customWidth="1"/>
    <col min="9" max="9" width="3.7109375" style="65" customWidth="1"/>
    <col min="10" max="10" width="5.7109375" style="65" customWidth="1"/>
    <col min="11" max="11" width="30.7109375" style="65" customWidth="1"/>
    <col min="12" max="20" width="5" style="65" hidden="1" customWidth="1"/>
    <col min="21" max="21" width="8" style="65" customWidth="1"/>
    <col min="22" max="22" width="8.85546875" style="65"/>
    <col min="23" max="23" width="14.42578125" style="65" bestFit="1" customWidth="1"/>
    <col min="24" max="38" width="5" style="65" customWidth="1"/>
    <col min="39" max="39" width="8" style="65" customWidth="1"/>
    <col min="40" max="40" width="7.85546875" style="65" customWidth="1"/>
    <col min="41" max="41" width="8" style="65" hidden="1" customWidth="1"/>
    <col min="42" max="42" width="8" style="65" customWidth="1"/>
    <col min="43" max="43" width="2.28515625" style="65" customWidth="1"/>
    <col min="44" max="44" width="8" style="65" customWidth="1"/>
    <col min="45" max="45" width="11.7109375" style="71" customWidth="1"/>
    <col min="46" max="252" width="8.85546875" style="65"/>
    <col min="253" max="253" width="14.42578125" style="65" bestFit="1" customWidth="1"/>
    <col min="254" max="268" width="5" style="65" customWidth="1"/>
    <col min="269" max="277" width="0" style="65" hidden="1" customWidth="1"/>
    <col min="278" max="280" width="8" style="65" customWidth="1"/>
    <col min="281" max="281" width="2.28515625" style="65" customWidth="1"/>
    <col min="282" max="283" width="8" style="65" customWidth="1"/>
    <col min="284" max="508" width="8.85546875" style="65"/>
    <col min="509" max="509" width="14.42578125" style="65" bestFit="1" customWidth="1"/>
    <col min="510" max="524" width="5" style="65" customWidth="1"/>
    <col min="525" max="533" width="0" style="65" hidden="1" customWidth="1"/>
    <col min="534" max="536" width="8" style="65" customWidth="1"/>
    <col min="537" max="537" width="2.28515625" style="65" customWidth="1"/>
    <col min="538" max="539" width="8" style="65" customWidth="1"/>
    <col min="540" max="764" width="8.85546875" style="65"/>
    <col min="765" max="765" width="14.42578125" style="65" bestFit="1" customWidth="1"/>
    <col min="766" max="780" width="5" style="65" customWidth="1"/>
    <col min="781" max="789" width="0" style="65" hidden="1" customWidth="1"/>
    <col min="790" max="792" width="8" style="65" customWidth="1"/>
    <col min="793" max="793" width="2.28515625" style="65" customWidth="1"/>
    <col min="794" max="795" width="8" style="65" customWidth="1"/>
    <col min="796" max="1020" width="8.85546875" style="65"/>
    <col min="1021" max="1021" width="14.42578125" style="65" bestFit="1" customWidth="1"/>
    <col min="1022" max="1036" width="5" style="65" customWidth="1"/>
    <col min="1037" max="1045" width="0" style="65" hidden="1" customWidth="1"/>
    <col min="1046" max="1048" width="8" style="65" customWidth="1"/>
    <col min="1049" max="1049" width="2.28515625" style="65" customWidth="1"/>
    <col min="1050" max="1051" width="8" style="65" customWidth="1"/>
    <col min="1052" max="1276" width="8.85546875" style="65"/>
    <col min="1277" max="1277" width="14.42578125" style="65" bestFit="1" customWidth="1"/>
    <col min="1278" max="1292" width="5" style="65" customWidth="1"/>
    <col min="1293" max="1301" width="0" style="65" hidden="1" customWidth="1"/>
    <col min="1302" max="1304" width="8" style="65" customWidth="1"/>
    <col min="1305" max="1305" width="2.28515625" style="65" customWidth="1"/>
    <col min="1306" max="1307" width="8" style="65" customWidth="1"/>
    <col min="1308" max="1532" width="8.85546875" style="65"/>
    <col min="1533" max="1533" width="14.42578125" style="65" bestFit="1" customWidth="1"/>
    <col min="1534" max="1548" width="5" style="65" customWidth="1"/>
    <col min="1549" max="1557" width="0" style="65" hidden="1" customWidth="1"/>
    <col min="1558" max="1560" width="8" style="65" customWidth="1"/>
    <col min="1561" max="1561" width="2.28515625" style="65" customWidth="1"/>
    <col min="1562" max="1563" width="8" style="65" customWidth="1"/>
    <col min="1564" max="1788" width="8.85546875" style="65"/>
    <col min="1789" max="1789" width="14.42578125" style="65" bestFit="1" customWidth="1"/>
    <col min="1790" max="1804" width="5" style="65" customWidth="1"/>
    <col min="1805" max="1813" width="0" style="65" hidden="1" customWidth="1"/>
    <col min="1814" max="1816" width="8" style="65" customWidth="1"/>
    <col min="1817" max="1817" width="2.28515625" style="65" customWidth="1"/>
    <col min="1818" max="1819" width="8" style="65" customWidth="1"/>
    <col min="1820" max="2044" width="8.85546875" style="65"/>
    <col min="2045" max="2045" width="14.42578125" style="65" bestFit="1" customWidth="1"/>
    <col min="2046" max="2060" width="5" style="65" customWidth="1"/>
    <col min="2061" max="2069" width="0" style="65" hidden="1" customWidth="1"/>
    <col min="2070" max="2072" width="8" style="65" customWidth="1"/>
    <col min="2073" max="2073" width="2.28515625" style="65" customWidth="1"/>
    <col min="2074" max="2075" width="8" style="65" customWidth="1"/>
    <col min="2076" max="2300" width="8.85546875" style="65"/>
    <col min="2301" max="2301" width="14.42578125" style="65" bestFit="1" customWidth="1"/>
    <col min="2302" max="2316" width="5" style="65" customWidth="1"/>
    <col min="2317" max="2325" width="0" style="65" hidden="1" customWidth="1"/>
    <col min="2326" max="2328" width="8" style="65" customWidth="1"/>
    <col min="2329" max="2329" width="2.28515625" style="65" customWidth="1"/>
    <col min="2330" max="2331" width="8" style="65" customWidth="1"/>
    <col min="2332" max="2556" width="8.85546875" style="65"/>
    <col min="2557" max="2557" width="14.42578125" style="65" bestFit="1" customWidth="1"/>
    <col min="2558" max="2572" width="5" style="65" customWidth="1"/>
    <col min="2573" max="2581" width="0" style="65" hidden="1" customWidth="1"/>
    <col min="2582" max="2584" width="8" style="65" customWidth="1"/>
    <col min="2585" max="2585" width="2.28515625" style="65" customWidth="1"/>
    <col min="2586" max="2587" width="8" style="65" customWidth="1"/>
    <col min="2588" max="2812" width="8.85546875" style="65"/>
    <col min="2813" max="2813" width="14.42578125" style="65" bestFit="1" customWidth="1"/>
    <col min="2814" max="2828" width="5" style="65" customWidth="1"/>
    <col min="2829" max="2837" width="0" style="65" hidden="1" customWidth="1"/>
    <col min="2838" max="2840" width="8" style="65" customWidth="1"/>
    <col min="2841" max="2841" width="2.28515625" style="65" customWidth="1"/>
    <col min="2842" max="2843" width="8" style="65" customWidth="1"/>
    <col min="2844" max="3068" width="8.85546875" style="65"/>
    <col min="3069" max="3069" width="14.42578125" style="65" bestFit="1" customWidth="1"/>
    <col min="3070" max="3084" width="5" style="65" customWidth="1"/>
    <col min="3085" max="3093" width="0" style="65" hidden="1" customWidth="1"/>
    <col min="3094" max="3096" width="8" style="65" customWidth="1"/>
    <col min="3097" max="3097" width="2.28515625" style="65" customWidth="1"/>
    <col min="3098" max="3099" width="8" style="65" customWidth="1"/>
    <col min="3100" max="3324" width="8.85546875" style="65"/>
    <col min="3325" max="3325" width="14.42578125" style="65" bestFit="1" customWidth="1"/>
    <col min="3326" max="3340" width="5" style="65" customWidth="1"/>
    <col min="3341" max="3349" width="0" style="65" hidden="1" customWidth="1"/>
    <col min="3350" max="3352" width="8" style="65" customWidth="1"/>
    <col min="3353" max="3353" width="2.28515625" style="65" customWidth="1"/>
    <col min="3354" max="3355" width="8" style="65" customWidth="1"/>
    <col min="3356" max="3580" width="8.85546875" style="65"/>
    <col min="3581" max="3581" width="14.42578125" style="65" bestFit="1" customWidth="1"/>
    <col min="3582" max="3596" width="5" style="65" customWidth="1"/>
    <col min="3597" max="3605" width="0" style="65" hidden="1" customWidth="1"/>
    <col min="3606" max="3608" width="8" style="65" customWidth="1"/>
    <col min="3609" max="3609" width="2.28515625" style="65" customWidth="1"/>
    <col min="3610" max="3611" width="8" style="65" customWidth="1"/>
    <col min="3612" max="3836" width="8.85546875" style="65"/>
    <col min="3837" max="3837" width="14.42578125" style="65" bestFit="1" customWidth="1"/>
    <col min="3838" max="3852" width="5" style="65" customWidth="1"/>
    <col min="3853" max="3861" width="0" style="65" hidden="1" customWidth="1"/>
    <col min="3862" max="3864" width="8" style="65" customWidth="1"/>
    <col min="3865" max="3865" width="2.28515625" style="65" customWidth="1"/>
    <col min="3866" max="3867" width="8" style="65" customWidth="1"/>
    <col min="3868" max="4092" width="8.85546875" style="65"/>
    <col min="4093" max="4093" width="14.42578125" style="65" bestFit="1" customWidth="1"/>
    <col min="4094" max="4108" width="5" style="65" customWidth="1"/>
    <col min="4109" max="4117" width="0" style="65" hidden="1" customWidth="1"/>
    <col min="4118" max="4120" width="8" style="65" customWidth="1"/>
    <col min="4121" max="4121" width="2.28515625" style="65" customWidth="1"/>
    <col min="4122" max="4123" width="8" style="65" customWidth="1"/>
    <col min="4124" max="4348" width="8.85546875" style="65"/>
    <col min="4349" max="4349" width="14.42578125" style="65" bestFit="1" customWidth="1"/>
    <col min="4350" max="4364" width="5" style="65" customWidth="1"/>
    <col min="4365" max="4373" width="0" style="65" hidden="1" customWidth="1"/>
    <col min="4374" max="4376" width="8" style="65" customWidth="1"/>
    <col min="4377" max="4377" width="2.28515625" style="65" customWidth="1"/>
    <col min="4378" max="4379" width="8" style="65" customWidth="1"/>
    <col min="4380" max="4604" width="8.85546875" style="65"/>
    <col min="4605" max="4605" width="14.42578125" style="65" bestFit="1" customWidth="1"/>
    <col min="4606" max="4620" width="5" style="65" customWidth="1"/>
    <col min="4621" max="4629" width="0" style="65" hidden="1" customWidth="1"/>
    <col min="4630" max="4632" width="8" style="65" customWidth="1"/>
    <col min="4633" max="4633" width="2.28515625" style="65" customWidth="1"/>
    <col min="4634" max="4635" width="8" style="65" customWidth="1"/>
    <col min="4636" max="4860" width="8.85546875" style="65"/>
    <col min="4861" max="4861" width="14.42578125" style="65" bestFit="1" customWidth="1"/>
    <col min="4862" max="4876" width="5" style="65" customWidth="1"/>
    <col min="4877" max="4885" width="0" style="65" hidden="1" customWidth="1"/>
    <col min="4886" max="4888" width="8" style="65" customWidth="1"/>
    <col min="4889" max="4889" width="2.28515625" style="65" customWidth="1"/>
    <col min="4890" max="4891" width="8" style="65" customWidth="1"/>
    <col min="4892" max="5116" width="8.85546875" style="65"/>
    <col min="5117" max="5117" width="14.42578125" style="65" bestFit="1" customWidth="1"/>
    <col min="5118" max="5132" width="5" style="65" customWidth="1"/>
    <col min="5133" max="5141" width="0" style="65" hidden="1" customWidth="1"/>
    <col min="5142" max="5144" width="8" style="65" customWidth="1"/>
    <col min="5145" max="5145" width="2.28515625" style="65" customWidth="1"/>
    <col min="5146" max="5147" width="8" style="65" customWidth="1"/>
    <col min="5148" max="5372" width="8.85546875" style="65"/>
    <col min="5373" max="5373" width="14.42578125" style="65" bestFit="1" customWidth="1"/>
    <col min="5374" max="5388" width="5" style="65" customWidth="1"/>
    <col min="5389" max="5397" width="0" style="65" hidden="1" customWidth="1"/>
    <col min="5398" max="5400" width="8" style="65" customWidth="1"/>
    <col min="5401" max="5401" width="2.28515625" style="65" customWidth="1"/>
    <col min="5402" max="5403" width="8" style="65" customWidth="1"/>
    <col min="5404" max="5628" width="8.85546875" style="65"/>
    <col min="5629" max="5629" width="14.42578125" style="65" bestFit="1" customWidth="1"/>
    <col min="5630" max="5644" width="5" style="65" customWidth="1"/>
    <col min="5645" max="5653" width="0" style="65" hidden="1" customWidth="1"/>
    <col min="5654" max="5656" width="8" style="65" customWidth="1"/>
    <col min="5657" max="5657" width="2.28515625" style="65" customWidth="1"/>
    <col min="5658" max="5659" width="8" style="65" customWidth="1"/>
    <col min="5660" max="5884" width="8.85546875" style="65"/>
    <col min="5885" max="5885" width="14.42578125" style="65" bestFit="1" customWidth="1"/>
    <col min="5886" max="5900" width="5" style="65" customWidth="1"/>
    <col min="5901" max="5909" width="0" style="65" hidden="1" customWidth="1"/>
    <col min="5910" max="5912" width="8" style="65" customWidth="1"/>
    <col min="5913" max="5913" width="2.28515625" style="65" customWidth="1"/>
    <col min="5914" max="5915" width="8" style="65" customWidth="1"/>
    <col min="5916" max="6140" width="8.85546875" style="65"/>
    <col min="6141" max="6141" width="14.42578125" style="65" bestFit="1" customWidth="1"/>
    <col min="6142" max="6156" width="5" style="65" customWidth="1"/>
    <col min="6157" max="6165" width="0" style="65" hidden="1" customWidth="1"/>
    <col min="6166" max="6168" width="8" style="65" customWidth="1"/>
    <col min="6169" max="6169" width="2.28515625" style="65" customWidth="1"/>
    <col min="6170" max="6171" width="8" style="65" customWidth="1"/>
    <col min="6172" max="6396" width="8.85546875" style="65"/>
    <col min="6397" max="6397" width="14.42578125" style="65" bestFit="1" customWidth="1"/>
    <col min="6398" max="6412" width="5" style="65" customWidth="1"/>
    <col min="6413" max="6421" width="0" style="65" hidden="1" customWidth="1"/>
    <col min="6422" max="6424" width="8" style="65" customWidth="1"/>
    <col min="6425" max="6425" width="2.28515625" style="65" customWidth="1"/>
    <col min="6426" max="6427" width="8" style="65" customWidth="1"/>
    <col min="6428" max="6652" width="8.85546875" style="65"/>
    <col min="6653" max="6653" width="14.42578125" style="65" bestFit="1" customWidth="1"/>
    <col min="6654" max="6668" width="5" style="65" customWidth="1"/>
    <col min="6669" max="6677" width="0" style="65" hidden="1" customWidth="1"/>
    <col min="6678" max="6680" width="8" style="65" customWidth="1"/>
    <col min="6681" max="6681" width="2.28515625" style="65" customWidth="1"/>
    <col min="6682" max="6683" width="8" style="65" customWidth="1"/>
    <col min="6684" max="6908" width="8.85546875" style="65"/>
    <col min="6909" max="6909" width="14.42578125" style="65" bestFit="1" customWidth="1"/>
    <col min="6910" max="6924" width="5" style="65" customWidth="1"/>
    <col min="6925" max="6933" width="0" style="65" hidden="1" customWidth="1"/>
    <col min="6934" max="6936" width="8" style="65" customWidth="1"/>
    <col min="6937" max="6937" width="2.28515625" style="65" customWidth="1"/>
    <col min="6938" max="6939" width="8" style="65" customWidth="1"/>
    <col min="6940" max="7164" width="8.85546875" style="65"/>
    <col min="7165" max="7165" width="14.42578125" style="65" bestFit="1" customWidth="1"/>
    <col min="7166" max="7180" width="5" style="65" customWidth="1"/>
    <col min="7181" max="7189" width="0" style="65" hidden="1" customWidth="1"/>
    <col min="7190" max="7192" width="8" style="65" customWidth="1"/>
    <col min="7193" max="7193" width="2.28515625" style="65" customWidth="1"/>
    <col min="7194" max="7195" width="8" style="65" customWidth="1"/>
    <col min="7196" max="7420" width="8.85546875" style="65"/>
    <col min="7421" max="7421" width="14.42578125" style="65" bestFit="1" customWidth="1"/>
    <col min="7422" max="7436" width="5" style="65" customWidth="1"/>
    <col min="7437" max="7445" width="0" style="65" hidden="1" customWidth="1"/>
    <col min="7446" max="7448" width="8" style="65" customWidth="1"/>
    <col min="7449" max="7449" width="2.28515625" style="65" customWidth="1"/>
    <col min="7450" max="7451" width="8" style="65" customWidth="1"/>
    <col min="7452" max="7676" width="8.85546875" style="65"/>
    <col min="7677" max="7677" width="14.42578125" style="65" bestFit="1" customWidth="1"/>
    <col min="7678" max="7692" width="5" style="65" customWidth="1"/>
    <col min="7693" max="7701" width="0" style="65" hidden="1" customWidth="1"/>
    <col min="7702" max="7704" width="8" style="65" customWidth="1"/>
    <col min="7705" max="7705" width="2.28515625" style="65" customWidth="1"/>
    <col min="7706" max="7707" width="8" style="65" customWidth="1"/>
    <col min="7708" max="7932" width="8.85546875" style="65"/>
    <col min="7933" max="7933" width="14.42578125" style="65" bestFit="1" customWidth="1"/>
    <col min="7934" max="7948" width="5" style="65" customWidth="1"/>
    <col min="7949" max="7957" width="0" style="65" hidden="1" customWidth="1"/>
    <col min="7958" max="7960" width="8" style="65" customWidth="1"/>
    <col min="7961" max="7961" width="2.28515625" style="65" customWidth="1"/>
    <col min="7962" max="7963" width="8" style="65" customWidth="1"/>
    <col min="7964" max="8188" width="8.85546875" style="65"/>
    <col min="8189" max="8189" width="14.42578125" style="65" bestFit="1" customWidth="1"/>
    <col min="8190" max="8204" width="5" style="65" customWidth="1"/>
    <col min="8205" max="8213" width="0" style="65" hidden="1" customWidth="1"/>
    <col min="8214" max="8216" width="8" style="65" customWidth="1"/>
    <col min="8217" max="8217" width="2.28515625" style="65" customWidth="1"/>
    <col min="8218" max="8219" width="8" style="65" customWidth="1"/>
    <col min="8220" max="8444" width="8.85546875" style="65"/>
    <col min="8445" max="8445" width="14.42578125" style="65" bestFit="1" customWidth="1"/>
    <col min="8446" max="8460" width="5" style="65" customWidth="1"/>
    <col min="8461" max="8469" width="0" style="65" hidden="1" customWidth="1"/>
    <col min="8470" max="8472" width="8" style="65" customWidth="1"/>
    <col min="8473" max="8473" width="2.28515625" style="65" customWidth="1"/>
    <col min="8474" max="8475" width="8" style="65" customWidth="1"/>
    <col min="8476" max="8700" width="8.85546875" style="65"/>
    <col min="8701" max="8701" width="14.42578125" style="65" bestFit="1" customWidth="1"/>
    <col min="8702" max="8716" width="5" style="65" customWidth="1"/>
    <col min="8717" max="8725" width="0" style="65" hidden="1" customWidth="1"/>
    <col min="8726" max="8728" width="8" style="65" customWidth="1"/>
    <col min="8729" max="8729" width="2.28515625" style="65" customWidth="1"/>
    <col min="8730" max="8731" width="8" style="65" customWidth="1"/>
    <col min="8732" max="8956" width="8.85546875" style="65"/>
    <col min="8957" max="8957" width="14.42578125" style="65" bestFit="1" customWidth="1"/>
    <col min="8958" max="8972" width="5" style="65" customWidth="1"/>
    <col min="8973" max="8981" width="0" style="65" hidden="1" customWidth="1"/>
    <col min="8982" max="8984" width="8" style="65" customWidth="1"/>
    <col min="8985" max="8985" width="2.28515625" style="65" customWidth="1"/>
    <col min="8986" max="8987" width="8" style="65" customWidth="1"/>
    <col min="8988" max="9212" width="8.85546875" style="65"/>
    <col min="9213" max="9213" width="14.42578125" style="65" bestFit="1" customWidth="1"/>
    <col min="9214" max="9228" width="5" style="65" customWidth="1"/>
    <col min="9229" max="9237" width="0" style="65" hidden="1" customWidth="1"/>
    <col min="9238" max="9240" width="8" style="65" customWidth="1"/>
    <col min="9241" max="9241" width="2.28515625" style="65" customWidth="1"/>
    <col min="9242" max="9243" width="8" style="65" customWidth="1"/>
    <col min="9244" max="9468" width="8.85546875" style="65"/>
    <col min="9469" max="9469" width="14.42578125" style="65" bestFit="1" customWidth="1"/>
    <col min="9470" max="9484" width="5" style="65" customWidth="1"/>
    <col min="9485" max="9493" width="0" style="65" hidden="1" customWidth="1"/>
    <col min="9494" max="9496" width="8" style="65" customWidth="1"/>
    <col min="9497" max="9497" width="2.28515625" style="65" customWidth="1"/>
    <col min="9498" max="9499" width="8" style="65" customWidth="1"/>
    <col min="9500" max="9724" width="8.85546875" style="65"/>
    <col min="9725" max="9725" width="14.42578125" style="65" bestFit="1" customWidth="1"/>
    <col min="9726" max="9740" width="5" style="65" customWidth="1"/>
    <col min="9741" max="9749" width="0" style="65" hidden="1" customWidth="1"/>
    <col min="9750" max="9752" width="8" style="65" customWidth="1"/>
    <col min="9753" max="9753" width="2.28515625" style="65" customWidth="1"/>
    <col min="9754" max="9755" width="8" style="65" customWidth="1"/>
    <col min="9756" max="9980" width="8.85546875" style="65"/>
    <col min="9981" max="9981" width="14.42578125" style="65" bestFit="1" customWidth="1"/>
    <col min="9982" max="9996" width="5" style="65" customWidth="1"/>
    <col min="9997" max="10005" width="0" style="65" hidden="1" customWidth="1"/>
    <col min="10006" max="10008" width="8" style="65" customWidth="1"/>
    <col min="10009" max="10009" width="2.28515625" style="65" customWidth="1"/>
    <col min="10010" max="10011" width="8" style="65" customWidth="1"/>
    <col min="10012" max="10236" width="8.85546875" style="65"/>
    <col min="10237" max="10237" width="14.42578125" style="65" bestFit="1" customWidth="1"/>
    <col min="10238" max="10252" width="5" style="65" customWidth="1"/>
    <col min="10253" max="10261" width="0" style="65" hidden="1" customWidth="1"/>
    <col min="10262" max="10264" width="8" style="65" customWidth="1"/>
    <col min="10265" max="10265" width="2.28515625" style="65" customWidth="1"/>
    <col min="10266" max="10267" width="8" style="65" customWidth="1"/>
    <col min="10268" max="10492" width="8.85546875" style="65"/>
    <col min="10493" max="10493" width="14.42578125" style="65" bestFit="1" customWidth="1"/>
    <col min="10494" max="10508" width="5" style="65" customWidth="1"/>
    <col min="10509" max="10517" width="0" style="65" hidden="1" customWidth="1"/>
    <col min="10518" max="10520" width="8" style="65" customWidth="1"/>
    <col min="10521" max="10521" width="2.28515625" style="65" customWidth="1"/>
    <col min="10522" max="10523" width="8" style="65" customWidth="1"/>
    <col min="10524" max="10748" width="8.85546875" style="65"/>
    <col min="10749" max="10749" width="14.42578125" style="65" bestFit="1" customWidth="1"/>
    <col min="10750" max="10764" width="5" style="65" customWidth="1"/>
    <col min="10765" max="10773" width="0" style="65" hidden="1" customWidth="1"/>
    <col min="10774" max="10776" width="8" style="65" customWidth="1"/>
    <col min="10777" max="10777" width="2.28515625" style="65" customWidth="1"/>
    <col min="10778" max="10779" width="8" style="65" customWidth="1"/>
    <col min="10780" max="11004" width="8.85546875" style="65"/>
    <col min="11005" max="11005" width="14.42578125" style="65" bestFit="1" customWidth="1"/>
    <col min="11006" max="11020" width="5" style="65" customWidth="1"/>
    <col min="11021" max="11029" width="0" style="65" hidden="1" customWidth="1"/>
    <col min="11030" max="11032" width="8" style="65" customWidth="1"/>
    <col min="11033" max="11033" width="2.28515625" style="65" customWidth="1"/>
    <col min="11034" max="11035" width="8" style="65" customWidth="1"/>
    <col min="11036" max="11260" width="8.85546875" style="65"/>
    <col min="11261" max="11261" width="14.42578125" style="65" bestFit="1" customWidth="1"/>
    <col min="11262" max="11276" width="5" style="65" customWidth="1"/>
    <col min="11277" max="11285" width="0" style="65" hidden="1" customWidth="1"/>
    <col min="11286" max="11288" width="8" style="65" customWidth="1"/>
    <col min="11289" max="11289" width="2.28515625" style="65" customWidth="1"/>
    <col min="11290" max="11291" width="8" style="65" customWidth="1"/>
    <col min="11292" max="11516" width="8.85546875" style="65"/>
    <col min="11517" max="11517" width="14.42578125" style="65" bestFit="1" customWidth="1"/>
    <col min="11518" max="11532" width="5" style="65" customWidth="1"/>
    <col min="11533" max="11541" width="0" style="65" hidden="1" customWidth="1"/>
    <col min="11542" max="11544" width="8" style="65" customWidth="1"/>
    <col min="11545" max="11545" width="2.28515625" style="65" customWidth="1"/>
    <col min="11546" max="11547" width="8" style="65" customWidth="1"/>
    <col min="11548" max="11772" width="8.85546875" style="65"/>
    <col min="11773" max="11773" width="14.42578125" style="65" bestFit="1" customWidth="1"/>
    <col min="11774" max="11788" width="5" style="65" customWidth="1"/>
    <col min="11789" max="11797" width="0" style="65" hidden="1" customWidth="1"/>
    <col min="11798" max="11800" width="8" style="65" customWidth="1"/>
    <col min="11801" max="11801" width="2.28515625" style="65" customWidth="1"/>
    <col min="11802" max="11803" width="8" style="65" customWidth="1"/>
    <col min="11804" max="12028" width="8.85546875" style="65"/>
    <col min="12029" max="12029" width="14.42578125" style="65" bestFit="1" customWidth="1"/>
    <col min="12030" max="12044" width="5" style="65" customWidth="1"/>
    <col min="12045" max="12053" width="0" style="65" hidden="1" customWidth="1"/>
    <col min="12054" max="12056" width="8" style="65" customWidth="1"/>
    <col min="12057" max="12057" width="2.28515625" style="65" customWidth="1"/>
    <col min="12058" max="12059" width="8" style="65" customWidth="1"/>
    <col min="12060" max="12284" width="8.85546875" style="65"/>
    <col min="12285" max="12285" width="14.42578125" style="65" bestFit="1" customWidth="1"/>
    <col min="12286" max="12300" width="5" style="65" customWidth="1"/>
    <col min="12301" max="12309" width="0" style="65" hidden="1" customWidth="1"/>
    <col min="12310" max="12312" width="8" style="65" customWidth="1"/>
    <col min="12313" max="12313" width="2.28515625" style="65" customWidth="1"/>
    <col min="12314" max="12315" width="8" style="65" customWidth="1"/>
    <col min="12316" max="12540" width="8.85546875" style="65"/>
    <col min="12541" max="12541" width="14.42578125" style="65" bestFit="1" customWidth="1"/>
    <col min="12542" max="12556" width="5" style="65" customWidth="1"/>
    <col min="12557" max="12565" width="0" style="65" hidden="1" customWidth="1"/>
    <col min="12566" max="12568" width="8" style="65" customWidth="1"/>
    <col min="12569" max="12569" width="2.28515625" style="65" customWidth="1"/>
    <col min="12570" max="12571" width="8" style="65" customWidth="1"/>
    <col min="12572" max="12796" width="8.85546875" style="65"/>
    <col min="12797" max="12797" width="14.42578125" style="65" bestFit="1" customWidth="1"/>
    <col min="12798" max="12812" width="5" style="65" customWidth="1"/>
    <col min="12813" max="12821" width="0" style="65" hidden="1" customWidth="1"/>
    <col min="12822" max="12824" width="8" style="65" customWidth="1"/>
    <col min="12825" max="12825" width="2.28515625" style="65" customWidth="1"/>
    <col min="12826" max="12827" width="8" style="65" customWidth="1"/>
    <col min="12828" max="13052" width="8.85546875" style="65"/>
    <col min="13053" max="13053" width="14.42578125" style="65" bestFit="1" customWidth="1"/>
    <col min="13054" max="13068" width="5" style="65" customWidth="1"/>
    <col min="13069" max="13077" width="0" style="65" hidden="1" customWidth="1"/>
    <col min="13078" max="13080" width="8" style="65" customWidth="1"/>
    <col min="13081" max="13081" width="2.28515625" style="65" customWidth="1"/>
    <col min="13082" max="13083" width="8" style="65" customWidth="1"/>
    <col min="13084" max="13308" width="8.85546875" style="65"/>
    <col min="13309" max="13309" width="14.42578125" style="65" bestFit="1" customWidth="1"/>
    <col min="13310" max="13324" width="5" style="65" customWidth="1"/>
    <col min="13325" max="13333" width="0" style="65" hidden="1" customWidth="1"/>
    <col min="13334" max="13336" width="8" style="65" customWidth="1"/>
    <col min="13337" max="13337" width="2.28515625" style="65" customWidth="1"/>
    <col min="13338" max="13339" width="8" style="65" customWidth="1"/>
    <col min="13340" max="13564" width="8.85546875" style="65"/>
    <col min="13565" max="13565" width="14.42578125" style="65" bestFit="1" customWidth="1"/>
    <col min="13566" max="13580" width="5" style="65" customWidth="1"/>
    <col min="13581" max="13589" width="0" style="65" hidden="1" customWidth="1"/>
    <col min="13590" max="13592" width="8" style="65" customWidth="1"/>
    <col min="13593" max="13593" width="2.28515625" style="65" customWidth="1"/>
    <col min="13594" max="13595" width="8" style="65" customWidth="1"/>
    <col min="13596" max="13820" width="8.85546875" style="65"/>
    <col min="13821" max="13821" width="14.42578125" style="65" bestFit="1" customWidth="1"/>
    <col min="13822" max="13836" width="5" style="65" customWidth="1"/>
    <col min="13837" max="13845" width="0" style="65" hidden="1" customWidth="1"/>
    <col min="13846" max="13848" width="8" style="65" customWidth="1"/>
    <col min="13849" max="13849" width="2.28515625" style="65" customWidth="1"/>
    <col min="13850" max="13851" width="8" style="65" customWidth="1"/>
    <col min="13852" max="14076" width="8.85546875" style="65"/>
    <col min="14077" max="14077" width="14.42578125" style="65" bestFit="1" customWidth="1"/>
    <col min="14078" max="14092" width="5" style="65" customWidth="1"/>
    <col min="14093" max="14101" width="0" style="65" hidden="1" customWidth="1"/>
    <col min="14102" max="14104" width="8" style="65" customWidth="1"/>
    <col min="14105" max="14105" width="2.28515625" style="65" customWidth="1"/>
    <col min="14106" max="14107" width="8" style="65" customWidth="1"/>
    <col min="14108" max="14332" width="8.85546875" style="65"/>
    <col min="14333" max="14333" width="14.42578125" style="65" bestFit="1" customWidth="1"/>
    <col min="14334" max="14348" width="5" style="65" customWidth="1"/>
    <col min="14349" max="14357" width="0" style="65" hidden="1" customWidth="1"/>
    <col min="14358" max="14360" width="8" style="65" customWidth="1"/>
    <col min="14361" max="14361" width="2.28515625" style="65" customWidth="1"/>
    <col min="14362" max="14363" width="8" style="65" customWidth="1"/>
    <col min="14364" max="14588" width="8.85546875" style="65"/>
    <col min="14589" max="14589" width="14.42578125" style="65" bestFit="1" customWidth="1"/>
    <col min="14590" max="14604" width="5" style="65" customWidth="1"/>
    <col min="14605" max="14613" width="0" style="65" hidden="1" customWidth="1"/>
    <col min="14614" max="14616" width="8" style="65" customWidth="1"/>
    <col min="14617" max="14617" width="2.28515625" style="65" customWidth="1"/>
    <col min="14618" max="14619" width="8" style="65" customWidth="1"/>
    <col min="14620" max="14844" width="8.85546875" style="65"/>
    <col min="14845" max="14845" width="14.42578125" style="65" bestFit="1" customWidth="1"/>
    <col min="14846" max="14860" width="5" style="65" customWidth="1"/>
    <col min="14861" max="14869" width="0" style="65" hidden="1" customWidth="1"/>
    <col min="14870" max="14872" width="8" style="65" customWidth="1"/>
    <col min="14873" max="14873" width="2.28515625" style="65" customWidth="1"/>
    <col min="14874" max="14875" width="8" style="65" customWidth="1"/>
    <col min="14876" max="15100" width="8.85546875" style="65"/>
    <col min="15101" max="15101" width="14.42578125" style="65" bestFit="1" customWidth="1"/>
    <col min="15102" max="15116" width="5" style="65" customWidth="1"/>
    <col min="15117" max="15125" width="0" style="65" hidden="1" customWidth="1"/>
    <col min="15126" max="15128" width="8" style="65" customWidth="1"/>
    <col min="15129" max="15129" width="2.28515625" style="65" customWidth="1"/>
    <col min="15130" max="15131" width="8" style="65" customWidth="1"/>
    <col min="15132" max="15356" width="8.85546875" style="65"/>
    <col min="15357" max="15357" width="14.42578125" style="65" bestFit="1" customWidth="1"/>
    <col min="15358" max="15372" width="5" style="65" customWidth="1"/>
    <col min="15373" max="15381" width="0" style="65" hidden="1" customWidth="1"/>
    <col min="15382" max="15384" width="8" style="65" customWidth="1"/>
    <col min="15385" max="15385" width="2.28515625" style="65" customWidth="1"/>
    <col min="15386" max="15387" width="8" style="65" customWidth="1"/>
    <col min="15388" max="15612" width="8.85546875" style="65"/>
    <col min="15613" max="15613" width="14.42578125" style="65" bestFit="1" customWidth="1"/>
    <col min="15614" max="15628" width="5" style="65" customWidth="1"/>
    <col min="15629" max="15637" width="0" style="65" hidden="1" customWidth="1"/>
    <col min="15638" max="15640" width="8" style="65" customWidth="1"/>
    <col min="15641" max="15641" width="2.28515625" style="65" customWidth="1"/>
    <col min="15642" max="15643" width="8" style="65" customWidth="1"/>
    <col min="15644" max="15868" width="8.85546875" style="65"/>
    <col min="15869" max="15869" width="14.42578125" style="65" bestFit="1" customWidth="1"/>
    <col min="15870" max="15884" width="5" style="65" customWidth="1"/>
    <col min="15885" max="15893" width="0" style="65" hidden="1" customWidth="1"/>
    <col min="15894" max="15896" width="8" style="65" customWidth="1"/>
    <col min="15897" max="15897" width="2.28515625" style="65" customWidth="1"/>
    <col min="15898" max="15899" width="8" style="65" customWidth="1"/>
    <col min="15900" max="16124" width="8.85546875" style="65"/>
    <col min="16125" max="16125" width="14.42578125" style="65" bestFit="1" customWidth="1"/>
    <col min="16126" max="16140" width="5" style="65" customWidth="1"/>
    <col min="16141" max="16149" width="0" style="65" hidden="1" customWidth="1"/>
    <col min="16150" max="16152" width="8" style="65" customWidth="1"/>
    <col min="16153" max="16153" width="2.28515625" style="65" customWidth="1"/>
    <col min="16154" max="16155" width="8" style="65" customWidth="1"/>
    <col min="16156" max="16384" width="8.85546875" style="65"/>
  </cols>
  <sheetData>
    <row r="1" spans="1:45" ht="50.1" customHeight="1" thickBot="1" x14ac:dyDescent="0.35">
      <c r="A1" s="309" t="s">
        <v>33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V1" s="312"/>
      <c r="W1" s="313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77" t="s">
        <v>4</v>
      </c>
      <c r="AK1" s="265"/>
      <c r="AL1" s="266"/>
      <c r="AM1" s="316" t="s">
        <v>13</v>
      </c>
      <c r="AN1" s="318" t="s">
        <v>14</v>
      </c>
      <c r="AO1" s="263" t="s">
        <v>16</v>
      </c>
      <c r="AP1" s="265" t="s">
        <v>15</v>
      </c>
      <c r="AQ1" s="265"/>
      <c r="AR1" s="265"/>
      <c r="AS1" s="266"/>
    </row>
    <row r="2" spans="1:45" ht="20.100000000000001" customHeight="1" thickBot="1" x14ac:dyDescent="0.35">
      <c r="A2" s="230" t="s">
        <v>0</v>
      </c>
      <c r="B2" s="50" t="s">
        <v>22</v>
      </c>
      <c r="C2" s="21"/>
      <c r="D2" s="21"/>
      <c r="E2" s="21"/>
      <c r="G2" s="262" t="str">
        <f>$B3</f>
        <v>Happy Sport Opava A</v>
      </c>
      <c r="H2" s="51">
        <v>9</v>
      </c>
      <c r="I2" s="231" t="s">
        <v>8</v>
      </c>
      <c r="J2" s="99">
        <v>5</v>
      </c>
      <c r="K2" s="232" t="str">
        <f>$B6</f>
        <v>Komenského A</v>
      </c>
      <c r="L2" s="52"/>
      <c r="M2" s="52"/>
      <c r="N2" s="52"/>
      <c r="O2" s="52"/>
      <c r="P2" s="52"/>
      <c r="Q2" s="52"/>
      <c r="R2" s="52"/>
      <c r="S2" s="53"/>
      <c r="V2" s="314"/>
      <c r="W2" s="315"/>
      <c r="X2" s="269" t="str">
        <f>W3</f>
        <v>VK Raškovice A</v>
      </c>
      <c r="Y2" s="267"/>
      <c r="Z2" s="268"/>
      <c r="AA2" s="269" t="str">
        <f>W4</f>
        <v>Happy Sport Opava A</v>
      </c>
      <c r="AB2" s="267"/>
      <c r="AC2" s="268"/>
      <c r="AD2" s="269" t="str">
        <f>W5</f>
        <v>TJ Frenštát A</v>
      </c>
      <c r="AE2" s="267"/>
      <c r="AF2" s="268"/>
      <c r="AG2" s="269" t="str">
        <f>W6</f>
        <v>TJ Frenštát B</v>
      </c>
      <c r="AH2" s="267"/>
      <c r="AI2" s="268"/>
      <c r="AJ2" s="269" t="str">
        <f>W7</f>
        <v>Komenského A</v>
      </c>
      <c r="AK2" s="267"/>
      <c r="AL2" s="268"/>
      <c r="AM2" s="317"/>
      <c r="AN2" s="319"/>
      <c r="AO2" s="264"/>
      <c r="AP2" s="267"/>
      <c r="AQ2" s="267"/>
      <c r="AR2" s="267"/>
      <c r="AS2" s="268"/>
    </row>
    <row r="3" spans="1:45" ht="20.100000000000001" customHeight="1" x14ac:dyDescent="0.15">
      <c r="A3" s="240" t="s">
        <v>1</v>
      </c>
      <c r="B3" s="54" t="s">
        <v>34</v>
      </c>
      <c r="C3" s="21"/>
      <c r="D3" s="21"/>
      <c r="E3" s="21"/>
      <c r="G3" s="103" t="str">
        <f>$B4</f>
        <v>TJ Frenštát A</v>
      </c>
      <c r="H3" s="55">
        <v>7</v>
      </c>
      <c r="I3" s="55" t="s">
        <v>8</v>
      </c>
      <c r="J3" s="104">
        <v>2</v>
      </c>
      <c r="K3" s="105" t="str">
        <f>$B5</f>
        <v>TJ Frenštát B</v>
      </c>
      <c r="L3" s="119"/>
      <c r="M3" s="119"/>
      <c r="N3" s="119"/>
      <c r="O3" s="119"/>
      <c r="P3" s="119"/>
      <c r="Q3" s="119"/>
      <c r="R3" s="119"/>
      <c r="S3" s="120"/>
      <c r="V3" s="245" t="s">
        <v>0</v>
      </c>
      <c r="W3" s="246" t="str">
        <f>'Oranžová A'!$B$2</f>
        <v>VK Raškovice A</v>
      </c>
      <c r="X3" s="320"/>
      <c r="Y3" s="321"/>
      <c r="Z3" s="322"/>
      <c r="AA3" s="251">
        <f>'Oranžová A'!$H$5</f>
        <v>6</v>
      </c>
      <c r="AB3" s="237" t="s">
        <v>8</v>
      </c>
      <c r="AC3" s="17">
        <f>'Oranžová A'!$J$5</f>
        <v>11</v>
      </c>
      <c r="AD3" s="251">
        <f>'Oranžová A'!$J$6</f>
        <v>3</v>
      </c>
      <c r="AE3" s="237" t="s">
        <v>8</v>
      </c>
      <c r="AF3" s="17">
        <f>'Oranžová A'!$H$6</f>
        <v>8</v>
      </c>
      <c r="AG3" s="251">
        <f>'Oranžová A'!$H$8</f>
        <v>4</v>
      </c>
      <c r="AH3" s="237" t="s">
        <v>8</v>
      </c>
      <c r="AI3" s="17">
        <f>'Oranžová A'!$J$8</f>
        <v>6</v>
      </c>
      <c r="AJ3" s="251">
        <f>'Oranžová A'!$J$11</f>
        <v>17</v>
      </c>
      <c r="AK3" s="237" t="s">
        <v>8</v>
      </c>
      <c r="AL3" s="17">
        <f>'Oranžová A'!$H$11</f>
        <v>6</v>
      </c>
      <c r="AM3" s="126">
        <f>SUM(IF(X3&gt;Z3,1,0),IF(AA3&gt;AC3,1,0),IF(AD3&gt;AF3,1,0),IF(AG3&gt;AI3,1,0),IF(AJ3&gt;AL3,1,0))</f>
        <v>1</v>
      </c>
      <c r="AN3" s="242">
        <f>_xlfn.RANK.EQ(AO3,$AO$3:$AO$7)</f>
        <v>4</v>
      </c>
      <c r="AO3" s="19">
        <f>1000*AM3+AS3</f>
        <v>1000.9677419354839</v>
      </c>
      <c r="AP3" s="237">
        <f>X3+AA3+AD3+AG3+AJ3</f>
        <v>30</v>
      </c>
      <c r="AQ3" s="237" t="s">
        <v>8</v>
      </c>
      <c r="AR3" s="237">
        <f>AC3+AF3+AI3+AL3+Z3</f>
        <v>31</v>
      </c>
      <c r="AS3" s="244">
        <f>AP3/AR3</f>
        <v>0.967741935483871</v>
      </c>
    </row>
    <row r="4" spans="1:45" ht="20.100000000000001" customHeight="1" x14ac:dyDescent="0.3">
      <c r="A4" s="240" t="s">
        <v>2</v>
      </c>
      <c r="B4" s="54" t="s">
        <v>35</v>
      </c>
      <c r="C4" s="21"/>
      <c r="D4" s="21"/>
      <c r="E4" s="21"/>
      <c r="G4" s="103" t="str">
        <f>$B6</f>
        <v>Komenského A</v>
      </c>
      <c r="H4" s="55">
        <v>1</v>
      </c>
      <c r="I4" s="55" t="s">
        <v>8</v>
      </c>
      <c r="J4" s="104">
        <v>20</v>
      </c>
      <c r="K4" s="105" t="str">
        <f>$B4</f>
        <v>TJ Frenštát A</v>
      </c>
      <c r="L4" s="119"/>
      <c r="M4" s="119"/>
      <c r="N4" s="119"/>
      <c r="O4" s="119"/>
      <c r="P4" s="119"/>
      <c r="Q4" s="119"/>
      <c r="R4" s="119"/>
      <c r="S4" s="120"/>
      <c r="V4" s="240" t="s">
        <v>1</v>
      </c>
      <c r="W4" s="252" t="str">
        <f>'Oranžová A'!$B$3</f>
        <v>Happy Sport Opava A</v>
      </c>
      <c r="X4" s="34">
        <f>AC3</f>
        <v>11</v>
      </c>
      <c r="Y4" s="35" t="s">
        <v>8</v>
      </c>
      <c r="Z4" s="36">
        <f>AA3</f>
        <v>6</v>
      </c>
      <c r="AA4" s="323"/>
      <c r="AB4" s="324"/>
      <c r="AC4" s="325"/>
      <c r="AD4" s="29">
        <f>'Oranžová A'!$H$9</f>
        <v>8</v>
      </c>
      <c r="AE4" s="256" t="s">
        <v>8</v>
      </c>
      <c r="AF4" s="31">
        <f>'Oranžová A'!$J$9</f>
        <v>4</v>
      </c>
      <c r="AG4" s="29">
        <f>'Oranžová A'!$J$10</f>
        <v>8</v>
      </c>
      <c r="AH4" s="256" t="s">
        <v>8</v>
      </c>
      <c r="AI4" s="31">
        <f>'Oranžová A'!$H$10</f>
        <v>11</v>
      </c>
      <c r="AJ4" s="29">
        <f>'Oranžová A'!$H$2</f>
        <v>9</v>
      </c>
      <c r="AK4" s="256" t="s">
        <v>8</v>
      </c>
      <c r="AL4" s="31">
        <f>'Oranžová A'!$J$2</f>
        <v>5</v>
      </c>
      <c r="AM4" s="62">
        <f t="shared" ref="AM4:AM7" si="0">SUM(IF(X4&gt;Z4,1,0),IF(AA4&gt;AC4,1,0),IF(AD4&gt;AF4,1,0),IF(AG4&gt;AI4,1,0),IF(AJ4&gt;AL4,1,0))</f>
        <v>3</v>
      </c>
      <c r="AN4" s="242">
        <f t="shared" ref="AN4:AN7" si="1">_xlfn.RANK.EQ(AO4,$AO$3:$AO$7)</f>
        <v>3</v>
      </c>
      <c r="AO4" s="19">
        <f t="shared" ref="AO4:AO7" si="2">1000*AM4+AS4</f>
        <v>3001.3846153846152</v>
      </c>
      <c r="AP4" s="256">
        <f t="shared" ref="AP4:AP7" si="3">X4+AA4+AD4+AG4+AJ4</f>
        <v>36</v>
      </c>
      <c r="AQ4" s="256" t="s">
        <v>8</v>
      </c>
      <c r="AR4" s="256">
        <f t="shared" ref="AR4:AR7" si="4">AC4+AF4+AI4+AL4+Z4</f>
        <v>26</v>
      </c>
      <c r="AS4" s="257">
        <f t="shared" ref="AS4:AS7" si="5">AP4/AR4</f>
        <v>1.3846153846153846</v>
      </c>
    </row>
    <row r="5" spans="1:45" ht="20.100000000000001" customHeight="1" x14ac:dyDescent="0.3">
      <c r="A5" s="240" t="s">
        <v>3</v>
      </c>
      <c r="B5" s="54" t="s">
        <v>40</v>
      </c>
      <c r="C5" s="21"/>
      <c r="D5" s="21"/>
      <c r="E5" s="21"/>
      <c r="G5" s="73" t="str">
        <f>$B2</f>
        <v>VK Raškovice A</v>
      </c>
      <c r="H5" s="55">
        <v>6</v>
      </c>
      <c r="I5" s="8" t="s">
        <v>8</v>
      </c>
      <c r="J5" s="104">
        <v>11</v>
      </c>
      <c r="K5" s="241" t="str">
        <f>$B3</f>
        <v>Happy Sport Opava A</v>
      </c>
      <c r="L5" s="52"/>
      <c r="M5" s="52"/>
      <c r="N5" s="52"/>
      <c r="O5" s="52"/>
      <c r="P5" s="52"/>
      <c r="Q5" s="52"/>
      <c r="R5" s="52"/>
      <c r="S5" s="53"/>
      <c r="V5" s="240" t="s">
        <v>2</v>
      </c>
      <c r="W5" s="252" t="str">
        <f>'Oranžová A'!$B$4</f>
        <v>TJ Frenštát A</v>
      </c>
      <c r="X5" s="34">
        <f>AF3</f>
        <v>8</v>
      </c>
      <c r="Y5" s="35" t="s">
        <v>8</v>
      </c>
      <c r="Z5" s="36">
        <f>AD3</f>
        <v>3</v>
      </c>
      <c r="AA5" s="34">
        <f>AF4</f>
        <v>4</v>
      </c>
      <c r="AB5" s="35" t="s">
        <v>8</v>
      </c>
      <c r="AC5" s="36">
        <f>AD4</f>
        <v>8</v>
      </c>
      <c r="AD5" s="323"/>
      <c r="AE5" s="324"/>
      <c r="AF5" s="325"/>
      <c r="AG5" s="29">
        <f>'Oranžová A'!$H$3</f>
        <v>7</v>
      </c>
      <c r="AH5" s="256" t="s">
        <v>8</v>
      </c>
      <c r="AI5" s="31">
        <f>'Oranžová A'!$J$3</f>
        <v>2</v>
      </c>
      <c r="AJ5" s="29">
        <f>'Oranžová A'!$J$4</f>
        <v>20</v>
      </c>
      <c r="AK5" s="256" t="s">
        <v>8</v>
      </c>
      <c r="AL5" s="31">
        <f>'Oranžová A'!$H$4</f>
        <v>1</v>
      </c>
      <c r="AM5" s="62">
        <f t="shared" si="0"/>
        <v>3</v>
      </c>
      <c r="AN5" s="242">
        <f t="shared" si="1"/>
        <v>1</v>
      </c>
      <c r="AO5" s="19">
        <f t="shared" si="2"/>
        <v>3002.7857142857142</v>
      </c>
      <c r="AP5" s="256">
        <f t="shared" si="3"/>
        <v>39</v>
      </c>
      <c r="AQ5" s="256" t="s">
        <v>8</v>
      </c>
      <c r="AR5" s="256">
        <f t="shared" si="4"/>
        <v>14</v>
      </c>
      <c r="AS5" s="257">
        <f t="shared" si="5"/>
        <v>2.7857142857142856</v>
      </c>
    </row>
    <row r="6" spans="1:45" ht="20.100000000000001" customHeight="1" thickBot="1" x14ac:dyDescent="0.35">
      <c r="A6" s="235" t="s">
        <v>4</v>
      </c>
      <c r="B6" s="61" t="s">
        <v>26</v>
      </c>
      <c r="C6" s="21"/>
      <c r="D6" s="21"/>
      <c r="E6" s="21"/>
      <c r="G6" s="103" t="str">
        <f>$B4</f>
        <v>TJ Frenštát A</v>
      </c>
      <c r="H6" s="55">
        <v>8</v>
      </c>
      <c r="I6" s="55" t="s">
        <v>8</v>
      </c>
      <c r="J6" s="104">
        <v>3</v>
      </c>
      <c r="K6" s="105" t="str">
        <f>$B2</f>
        <v>VK Raškovice A</v>
      </c>
      <c r="L6" s="119"/>
      <c r="M6" s="119"/>
      <c r="N6" s="119"/>
      <c r="O6" s="119"/>
      <c r="P6" s="119"/>
      <c r="Q6" s="119"/>
      <c r="R6" s="119"/>
      <c r="S6" s="120"/>
      <c r="V6" s="240" t="s">
        <v>3</v>
      </c>
      <c r="W6" s="252" t="str">
        <f>'Oranžová A'!$B$5</f>
        <v>TJ Frenštát B</v>
      </c>
      <c r="X6" s="34">
        <f>AI3</f>
        <v>6</v>
      </c>
      <c r="Y6" s="35" t="s">
        <v>8</v>
      </c>
      <c r="Z6" s="36">
        <f>AG3</f>
        <v>4</v>
      </c>
      <c r="AA6" s="34">
        <f>AI4</f>
        <v>11</v>
      </c>
      <c r="AB6" s="35" t="s">
        <v>8</v>
      </c>
      <c r="AC6" s="36">
        <f>AG4</f>
        <v>8</v>
      </c>
      <c r="AD6" s="34">
        <f>AI5</f>
        <v>2</v>
      </c>
      <c r="AE6" s="35" t="s">
        <v>8</v>
      </c>
      <c r="AF6" s="36">
        <f>AG5</f>
        <v>7</v>
      </c>
      <c r="AG6" s="323"/>
      <c r="AH6" s="324"/>
      <c r="AI6" s="325"/>
      <c r="AJ6" s="29">
        <f>'Oranžová A'!$H$7</f>
        <v>16</v>
      </c>
      <c r="AK6" s="256" t="s">
        <v>8</v>
      </c>
      <c r="AL6" s="31">
        <f>'Oranžová A'!$J$7</f>
        <v>4</v>
      </c>
      <c r="AM6" s="62">
        <f t="shared" si="0"/>
        <v>3</v>
      </c>
      <c r="AN6" s="242">
        <f t="shared" si="1"/>
        <v>2</v>
      </c>
      <c r="AO6" s="19">
        <f t="shared" si="2"/>
        <v>3001.521739130435</v>
      </c>
      <c r="AP6" s="256">
        <f t="shared" si="3"/>
        <v>35</v>
      </c>
      <c r="AQ6" s="256" t="s">
        <v>8</v>
      </c>
      <c r="AR6" s="256">
        <f t="shared" si="4"/>
        <v>23</v>
      </c>
      <c r="AS6" s="257">
        <f t="shared" si="5"/>
        <v>1.5217391304347827</v>
      </c>
    </row>
    <row r="7" spans="1:45" ht="20.100000000000001" customHeight="1" thickBot="1" x14ac:dyDescent="0.2">
      <c r="G7" s="103" t="str">
        <f>$B5</f>
        <v>TJ Frenštát B</v>
      </c>
      <c r="H7" s="55">
        <v>16</v>
      </c>
      <c r="I7" s="55" t="s">
        <v>8</v>
      </c>
      <c r="J7" s="104">
        <v>4</v>
      </c>
      <c r="K7" s="105" t="str">
        <f>$B6</f>
        <v>Komenského A</v>
      </c>
      <c r="L7" s="119"/>
      <c r="M7" s="119"/>
      <c r="N7" s="119"/>
      <c r="O7" s="119"/>
      <c r="P7" s="119"/>
      <c r="Q7" s="119"/>
      <c r="R7" s="119"/>
      <c r="S7" s="120"/>
      <c r="V7" s="235" t="s">
        <v>4</v>
      </c>
      <c r="W7" s="248" t="str">
        <f>'Oranžová A'!$B$6</f>
        <v>Komenského A</v>
      </c>
      <c r="X7" s="39">
        <f>AL3</f>
        <v>6</v>
      </c>
      <c r="Y7" s="40" t="s">
        <v>8</v>
      </c>
      <c r="Z7" s="41">
        <f>AJ3</f>
        <v>17</v>
      </c>
      <c r="AA7" s="39">
        <f>AL4</f>
        <v>5</v>
      </c>
      <c r="AB7" s="40" t="s">
        <v>8</v>
      </c>
      <c r="AC7" s="41">
        <f>AJ4</f>
        <v>9</v>
      </c>
      <c r="AD7" s="39">
        <f>AL5</f>
        <v>1</v>
      </c>
      <c r="AE7" s="40" t="s">
        <v>8</v>
      </c>
      <c r="AF7" s="41">
        <f>AJ5</f>
        <v>20</v>
      </c>
      <c r="AG7" s="39">
        <f>AL6</f>
        <v>4</v>
      </c>
      <c r="AH7" s="40" t="s">
        <v>8</v>
      </c>
      <c r="AI7" s="41">
        <f>AJ6</f>
        <v>16</v>
      </c>
      <c r="AJ7" s="326"/>
      <c r="AK7" s="327"/>
      <c r="AL7" s="328"/>
      <c r="AM7" s="95">
        <f t="shared" si="0"/>
        <v>0</v>
      </c>
      <c r="AN7" s="249">
        <f t="shared" si="1"/>
        <v>5</v>
      </c>
      <c r="AO7" s="19">
        <f t="shared" si="2"/>
        <v>0.25806451612903225</v>
      </c>
      <c r="AP7" s="259">
        <f t="shared" si="3"/>
        <v>16</v>
      </c>
      <c r="AQ7" s="259" t="s">
        <v>8</v>
      </c>
      <c r="AR7" s="259">
        <f t="shared" si="4"/>
        <v>62</v>
      </c>
      <c r="AS7" s="260">
        <f t="shared" si="5"/>
        <v>0.25806451612903225</v>
      </c>
    </row>
    <row r="8" spans="1:45" ht="20.100000000000001" customHeight="1" x14ac:dyDescent="0.15">
      <c r="G8" s="73" t="str">
        <f>$B2</f>
        <v>VK Raškovice A</v>
      </c>
      <c r="H8" s="55">
        <v>4</v>
      </c>
      <c r="I8" s="8" t="s">
        <v>8</v>
      </c>
      <c r="J8" s="104">
        <v>6</v>
      </c>
      <c r="K8" s="241" t="str">
        <f>$B5</f>
        <v>TJ Frenštát B</v>
      </c>
      <c r="L8" s="52"/>
      <c r="M8" s="52"/>
      <c r="N8" s="52"/>
      <c r="O8" s="52"/>
      <c r="P8" s="52"/>
      <c r="Q8" s="52"/>
      <c r="R8" s="52"/>
      <c r="S8" s="53"/>
      <c r="W8" s="76"/>
    </row>
    <row r="9" spans="1:45" ht="20.100000000000001" customHeight="1" x14ac:dyDescent="0.15">
      <c r="B9" s="76"/>
      <c r="C9" s="76"/>
      <c r="D9" s="76"/>
      <c r="E9" s="76"/>
      <c r="G9" s="73" t="str">
        <f>$B3</f>
        <v>Happy Sport Opava A</v>
      </c>
      <c r="H9" s="55">
        <v>8</v>
      </c>
      <c r="I9" s="8" t="s">
        <v>8</v>
      </c>
      <c r="J9" s="55">
        <v>4</v>
      </c>
      <c r="K9" s="241" t="str">
        <f>$B4</f>
        <v>TJ Frenštát A</v>
      </c>
      <c r="L9" s="52"/>
      <c r="M9" s="52"/>
      <c r="N9" s="52"/>
      <c r="O9" s="52"/>
      <c r="P9" s="52"/>
      <c r="Q9" s="52"/>
      <c r="R9" s="52"/>
      <c r="S9" s="53"/>
    </row>
    <row r="10" spans="1:45" ht="20.100000000000001" customHeight="1" x14ac:dyDescent="0.15">
      <c r="G10" s="103" t="str">
        <f>$B5</f>
        <v>TJ Frenštát B</v>
      </c>
      <c r="H10" s="55">
        <v>11</v>
      </c>
      <c r="I10" s="55" t="s">
        <v>8</v>
      </c>
      <c r="J10" s="55">
        <v>8</v>
      </c>
      <c r="K10" s="105" t="str">
        <f>$B3</f>
        <v>Happy Sport Opava A</v>
      </c>
      <c r="L10" s="119"/>
      <c r="M10" s="119"/>
      <c r="N10" s="119"/>
      <c r="O10" s="119"/>
      <c r="P10" s="119"/>
      <c r="Q10" s="119"/>
      <c r="R10" s="119"/>
      <c r="S10" s="120"/>
    </row>
    <row r="11" spans="1:45" ht="20.100000000000001" customHeight="1" thickBot="1" x14ac:dyDescent="0.2">
      <c r="G11" s="109" t="str">
        <f>$B6</f>
        <v>Komenského A</v>
      </c>
      <c r="H11" s="64">
        <v>6</v>
      </c>
      <c r="I11" s="64" t="s">
        <v>8</v>
      </c>
      <c r="J11" s="64">
        <v>17</v>
      </c>
      <c r="K11" s="111" t="str">
        <f>$B2</f>
        <v>VK Raškovice A</v>
      </c>
      <c r="L11" s="119"/>
      <c r="M11" s="119"/>
      <c r="N11" s="119"/>
      <c r="O11" s="119"/>
      <c r="P11" s="119"/>
      <c r="Q11" s="119"/>
      <c r="R11" s="119"/>
      <c r="S11" s="120"/>
    </row>
  </sheetData>
  <mergeCells count="21">
    <mergeCell ref="AJ7:AL7"/>
    <mergeCell ref="AP1:AS2"/>
    <mergeCell ref="X3:Z3"/>
    <mergeCell ref="AA4:AC4"/>
    <mergeCell ref="AD5:AF5"/>
    <mergeCell ref="AG6:AI6"/>
    <mergeCell ref="AJ2:AL2"/>
    <mergeCell ref="AJ1:AL1"/>
    <mergeCell ref="AM1:AM2"/>
    <mergeCell ref="AN1:AN2"/>
    <mergeCell ref="AO1:AO2"/>
    <mergeCell ref="AG1:AI1"/>
    <mergeCell ref="A1:K1"/>
    <mergeCell ref="V1:W2"/>
    <mergeCell ref="X1:Z1"/>
    <mergeCell ref="AA1:AC1"/>
    <mergeCell ref="AD1:AF1"/>
    <mergeCell ref="X2:Z2"/>
    <mergeCell ref="AA2:AC2"/>
    <mergeCell ref="AD2:AF2"/>
    <mergeCell ref="AG2:AI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7"/>
  <sheetViews>
    <sheetView zoomScaleNormal="100" workbookViewId="0">
      <selection activeCell="H8" sqref="H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36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37</v>
      </c>
      <c r="C2" s="21"/>
      <c r="D2" s="21"/>
      <c r="E2" s="21"/>
      <c r="F2" s="4"/>
      <c r="G2" s="230" t="str">
        <f>$B2</f>
        <v>Škarvady A</v>
      </c>
      <c r="H2" s="51">
        <v>9</v>
      </c>
      <c r="I2" s="231" t="s">
        <v>8</v>
      </c>
      <c r="J2" s="51">
        <v>6</v>
      </c>
      <c r="K2" s="232" t="str">
        <f>$B5</f>
        <v>TJ Frenštát C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Škarvady A</v>
      </c>
      <c r="Y2" s="267"/>
      <c r="Z2" s="268"/>
      <c r="AA2" s="269" t="str">
        <f>W4</f>
        <v>VK Polanka A</v>
      </c>
      <c r="AB2" s="267"/>
      <c r="AC2" s="268"/>
      <c r="AD2" s="269" t="str">
        <f>W5</f>
        <v>Happy Sport Opava B</v>
      </c>
      <c r="AE2" s="267"/>
      <c r="AF2" s="268"/>
      <c r="AG2" s="269" t="str">
        <f>W6</f>
        <v>TJ Frenštát C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">
      <c r="A3" s="240" t="s">
        <v>1</v>
      </c>
      <c r="B3" s="54" t="s">
        <v>38</v>
      </c>
      <c r="C3" s="21"/>
      <c r="D3" s="21"/>
      <c r="E3" s="21"/>
      <c r="F3" s="4"/>
      <c r="G3" s="240" t="str">
        <f>$B3</f>
        <v>VK Polanka A</v>
      </c>
      <c r="H3" s="55">
        <v>15</v>
      </c>
      <c r="I3" s="8" t="s">
        <v>8</v>
      </c>
      <c r="J3" s="55">
        <v>7</v>
      </c>
      <c r="K3" s="241" t="str">
        <f>$B4</f>
        <v>Happy Sport Opava B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'Oranžová B'!$B$2</f>
        <v>Škarvady A</v>
      </c>
      <c r="X3" s="300"/>
      <c r="Y3" s="301"/>
      <c r="Z3" s="302"/>
      <c r="AA3" s="251">
        <f>'Oranžová B'!$H$6</f>
        <v>8</v>
      </c>
      <c r="AB3" s="237" t="s">
        <v>8</v>
      </c>
      <c r="AC3" s="17">
        <f>'Oranžová B'!$J$6</f>
        <v>7</v>
      </c>
      <c r="AD3" s="251">
        <f>'Oranžová B'!$H$4</f>
        <v>15</v>
      </c>
      <c r="AE3" s="237" t="s">
        <v>8</v>
      </c>
      <c r="AF3" s="17">
        <f>'Oranžová B'!$J$4</f>
        <v>5</v>
      </c>
      <c r="AG3" s="251">
        <f>'Oranžová B'!$H$2</f>
        <v>9</v>
      </c>
      <c r="AH3" s="237" t="s">
        <v>8</v>
      </c>
      <c r="AI3" s="17">
        <f>'Oranžová B'!$J$2</f>
        <v>6</v>
      </c>
      <c r="AJ3" s="253">
        <f>SUM(IF(X3&gt;Z3,1,0),IF(AA3&gt;AC3,1,0),IF(AD3&gt;AF3,1,0),IF(AG3&gt;AI3,1,0))</f>
        <v>3</v>
      </c>
      <c r="AK3" s="56">
        <f>_xlfn.RANK.EQ(AL3,$AL$3:$AL$6)</f>
        <v>1</v>
      </c>
      <c r="AL3" s="57">
        <f>1000*AJ3+AP3</f>
        <v>3001.7777777777778</v>
      </c>
      <c r="AM3" s="237">
        <f>X3+AA3+AD3+AG3</f>
        <v>32</v>
      </c>
      <c r="AN3" s="237" t="s">
        <v>8</v>
      </c>
      <c r="AO3" s="237">
        <f>Z3+AC3+AF3+AI3</f>
        <v>18</v>
      </c>
      <c r="AP3" s="244">
        <f>AM3/AO3</f>
        <v>1.7777777777777777</v>
      </c>
    </row>
    <row r="4" spans="1:42" ht="20.100000000000001" customHeight="1" x14ac:dyDescent="0.2">
      <c r="A4" s="240" t="s">
        <v>2</v>
      </c>
      <c r="B4" s="54" t="s">
        <v>39</v>
      </c>
      <c r="C4" s="21"/>
      <c r="D4" s="21"/>
      <c r="E4" s="21"/>
      <c r="F4" s="49"/>
      <c r="G4" s="240" t="str">
        <f>$B2</f>
        <v>Škarvady A</v>
      </c>
      <c r="H4" s="55">
        <v>15</v>
      </c>
      <c r="I4" s="8" t="s">
        <v>8</v>
      </c>
      <c r="J4" s="55">
        <v>5</v>
      </c>
      <c r="K4" s="241" t="str">
        <f>$B4</f>
        <v>Happy Sport Opava B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'Oranžová B'!$B$3</f>
        <v>VK Polanka A</v>
      </c>
      <c r="X4" s="34">
        <f>AC3</f>
        <v>7</v>
      </c>
      <c r="Y4" s="35" t="s">
        <v>8</v>
      </c>
      <c r="Z4" s="36">
        <f>AA3</f>
        <v>8</v>
      </c>
      <c r="AA4" s="303"/>
      <c r="AB4" s="304"/>
      <c r="AC4" s="305"/>
      <c r="AD4" s="29">
        <f>'Oranžová B'!$H$3</f>
        <v>15</v>
      </c>
      <c r="AE4" s="256" t="s">
        <v>8</v>
      </c>
      <c r="AF4" s="31">
        <f>'Oranžová B'!$J$3</f>
        <v>7</v>
      </c>
      <c r="AG4" s="29">
        <f>'Oranžová B'!$H$5</f>
        <v>9</v>
      </c>
      <c r="AH4" s="256" t="s">
        <v>8</v>
      </c>
      <c r="AI4" s="31">
        <f>'Oranžová B'!$J$5</f>
        <v>11</v>
      </c>
      <c r="AJ4" s="258">
        <f t="shared" ref="AJ4:AJ6" si="0">SUM(IF(X4&gt;Z4,1,0),IF(AA4&gt;AC4,1,0),IF(AD4&gt;AF4,1,0),IF(AG4&gt;AI4,1,0))</f>
        <v>1</v>
      </c>
      <c r="AK4" s="59">
        <f t="shared" ref="AK4:AK6" si="1">_xlfn.RANK.EQ(AL4,$AL$3:$AL$6)</f>
        <v>3</v>
      </c>
      <c r="AL4" s="57">
        <f t="shared" ref="AL4:AL6" si="2">1000*AJ4+AP4</f>
        <v>1001.1923076923077</v>
      </c>
      <c r="AM4" s="256">
        <f t="shared" ref="AM4:AM6" si="3">X4+AA4+AD4+AG4</f>
        <v>31</v>
      </c>
      <c r="AN4" s="256" t="s">
        <v>8</v>
      </c>
      <c r="AO4" s="256">
        <f t="shared" ref="AO4:AO6" si="4">Z4+AC4+AF4+AI4</f>
        <v>26</v>
      </c>
      <c r="AP4" s="257">
        <f t="shared" ref="AP4:AP6" si="5">AM4/AO4</f>
        <v>1.1923076923076923</v>
      </c>
    </row>
    <row r="5" spans="1:42" ht="20.100000000000001" customHeight="1" thickBot="1" x14ac:dyDescent="0.3">
      <c r="A5" s="235" t="s">
        <v>3</v>
      </c>
      <c r="B5" s="61" t="s">
        <v>44</v>
      </c>
      <c r="C5" s="21"/>
      <c r="D5" s="21"/>
      <c r="E5" s="21"/>
      <c r="G5" s="240" t="str">
        <f>$B3</f>
        <v>VK Polanka A</v>
      </c>
      <c r="H5" s="55">
        <v>9</v>
      </c>
      <c r="I5" s="8" t="s">
        <v>8</v>
      </c>
      <c r="J5" s="55">
        <v>11</v>
      </c>
      <c r="K5" s="241" t="str">
        <f>$B5</f>
        <v>TJ Frenštát C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'Oranžová B'!$B$4</f>
        <v>Happy Sport Opava B</v>
      </c>
      <c r="X5" s="34">
        <f>AF3</f>
        <v>5</v>
      </c>
      <c r="Y5" s="35" t="s">
        <v>8</v>
      </c>
      <c r="Z5" s="36">
        <f>AD3</f>
        <v>15</v>
      </c>
      <c r="AA5" s="34">
        <f>AF4</f>
        <v>7</v>
      </c>
      <c r="AB5" s="35" t="s">
        <v>8</v>
      </c>
      <c r="AC5" s="36">
        <f>AD4</f>
        <v>15</v>
      </c>
      <c r="AD5" s="303"/>
      <c r="AE5" s="304"/>
      <c r="AF5" s="305"/>
      <c r="AG5" s="29">
        <f>'Oranžová B'!$H$7</f>
        <v>5</v>
      </c>
      <c r="AH5" s="256" t="s">
        <v>8</v>
      </c>
      <c r="AI5" s="31">
        <f>'Oranžová B'!$J$7</f>
        <v>14</v>
      </c>
      <c r="AJ5" s="258">
        <f t="shared" si="0"/>
        <v>0</v>
      </c>
      <c r="AK5" s="59">
        <f t="shared" si="1"/>
        <v>4</v>
      </c>
      <c r="AL5" s="57">
        <f t="shared" si="2"/>
        <v>0.38636363636363635</v>
      </c>
      <c r="AM5" s="256">
        <f t="shared" si="3"/>
        <v>17</v>
      </c>
      <c r="AN5" s="256" t="s">
        <v>8</v>
      </c>
      <c r="AO5" s="256">
        <f t="shared" si="4"/>
        <v>44</v>
      </c>
      <c r="AP5" s="257">
        <f t="shared" si="5"/>
        <v>0.38636363636363635</v>
      </c>
    </row>
    <row r="6" spans="1:42" ht="20.100000000000001" customHeight="1" thickBot="1" x14ac:dyDescent="0.25">
      <c r="G6" s="240" t="str">
        <f>$B2</f>
        <v>Škarvady A</v>
      </c>
      <c r="H6" s="55">
        <v>8</v>
      </c>
      <c r="I6" s="8" t="s">
        <v>8</v>
      </c>
      <c r="J6" s="55">
        <v>7</v>
      </c>
      <c r="K6" s="241" t="str">
        <f>$B3</f>
        <v>VK Polanka A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'Oranžová B'!$B$5</f>
        <v>TJ Frenštát C</v>
      </c>
      <c r="X6" s="39">
        <f>AI3</f>
        <v>6</v>
      </c>
      <c r="Y6" s="40" t="s">
        <v>8</v>
      </c>
      <c r="Z6" s="41">
        <f>AG3</f>
        <v>9</v>
      </c>
      <c r="AA6" s="39">
        <f>AI4</f>
        <v>11</v>
      </c>
      <c r="AB6" s="40" t="s">
        <v>8</v>
      </c>
      <c r="AC6" s="41">
        <f>AG4</f>
        <v>9</v>
      </c>
      <c r="AD6" s="39">
        <f>AI5</f>
        <v>14</v>
      </c>
      <c r="AE6" s="40" t="s">
        <v>8</v>
      </c>
      <c r="AF6" s="41">
        <f>AG5</f>
        <v>5</v>
      </c>
      <c r="AG6" s="306"/>
      <c r="AH6" s="307"/>
      <c r="AI6" s="308"/>
      <c r="AJ6" s="261">
        <f t="shared" si="0"/>
        <v>2</v>
      </c>
      <c r="AK6" s="63">
        <f t="shared" si="1"/>
        <v>2</v>
      </c>
      <c r="AL6" s="57">
        <f t="shared" si="2"/>
        <v>2001.3478260869565</v>
      </c>
      <c r="AM6" s="259">
        <f t="shared" si="3"/>
        <v>31</v>
      </c>
      <c r="AN6" s="259" t="s">
        <v>8</v>
      </c>
      <c r="AO6" s="259">
        <f t="shared" si="4"/>
        <v>23</v>
      </c>
      <c r="AP6" s="260">
        <f t="shared" si="5"/>
        <v>1.3478260869565217</v>
      </c>
    </row>
    <row r="7" spans="1:42" ht="20.100000000000001" customHeight="1" thickBot="1" x14ac:dyDescent="0.25">
      <c r="G7" s="235" t="str">
        <f>$B4</f>
        <v>Happy Sport Opava B</v>
      </c>
      <c r="H7" s="64">
        <v>5</v>
      </c>
      <c r="I7" s="233" t="s">
        <v>8</v>
      </c>
      <c r="J7" s="64">
        <v>14</v>
      </c>
      <c r="K7" s="234" t="str">
        <f>$B5</f>
        <v>TJ Frenštát C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7"/>
  <sheetViews>
    <sheetView zoomScaleNormal="100" workbookViewId="0">
      <selection activeCell="H8" sqref="H8"/>
    </sheetView>
  </sheetViews>
  <sheetFormatPr defaultColWidth="8.85546875" defaultRowHeight="16.5" x14ac:dyDescent="0.25"/>
  <cols>
    <col min="1" max="1" width="5.7109375" style="247" customWidth="1"/>
    <col min="2" max="2" width="30.7109375" style="247" customWidth="1"/>
    <col min="3" max="5" width="0.42578125" style="247" customWidth="1"/>
    <col min="6" max="6" width="5.7109375" style="247" customWidth="1"/>
    <col min="7" max="7" width="30.7109375" style="247" customWidth="1"/>
    <col min="8" max="8" width="5.7109375" style="247" customWidth="1"/>
    <col min="9" max="9" width="3.7109375" style="247" customWidth="1"/>
    <col min="10" max="10" width="5.7109375" style="247" customWidth="1"/>
    <col min="11" max="11" width="30.7109375" style="247" customWidth="1"/>
    <col min="12" max="20" width="5" style="247" hidden="1" customWidth="1"/>
    <col min="21" max="21" width="8" style="247" customWidth="1"/>
    <col min="22" max="22" width="5.42578125" style="247" customWidth="1"/>
    <col min="23" max="23" width="20.42578125" style="247" customWidth="1"/>
    <col min="24" max="34" width="5" style="247" customWidth="1"/>
    <col min="35" max="35" width="5.28515625" style="247" customWidth="1"/>
    <col min="36" max="36" width="8" style="247" customWidth="1"/>
    <col min="37" max="37" width="9.28515625" style="247" customWidth="1"/>
    <col min="38" max="38" width="10.42578125" style="247" hidden="1" customWidth="1"/>
    <col min="39" max="39" width="8" style="247" customWidth="1"/>
    <col min="40" max="40" width="2.28515625" style="247" customWidth="1"/>
    <col min="41" max="41" width="8" style="247" customWidth="1"/>
    <col min="42" max="42" width="11.7109375" style="46" customWidth="1"/>
    <col min="43" max="43" width="5.140625" style="247" customWidth="1"/>
    <col min="44" max="44" width="72.140625" style="247" customWidth="1"/>
    <col min="45" max="248" width="8.85546875" style="247"/>
    <col min="249" max="249" width="14.42578125" style="247" bestFit="1" customWidth="1"/>
    <col min="250" max="264" width="5" style="247" customWidth="1"/>
    <col min="265" max="273" width="0" style="247" hidden="1" customWidth="1"/>
    <col min="274" max="276" width="8" style="247" customWidth="1"/>
    <col min="277" max="277" width="2.28515625" style="247" customWidth="1"/>
    <col min="278" max="279" width="8" style="247" customWidth="1"/>
    <col min="280" max="504" width="8.85546875" style="247"/>
    <col min="505" max="505" width="14.42578125" style="247" bestFit="1" customWidth="1"/>
    <col min="506" max="520" width="5" style="247" customWidth="1"/>
    <col min="521" max="529" width="0" style="247" hidden="1" customWidth="1"/>
    <col min="530" max="532" width="8" style="247" customWidth="1"/>
    <col min="533" max="533" width="2.28515625" style="247" customWidth="1"/>
    <col min="534" max="535" width="8" style="247" customWidth="1"/>
    <col min="536" max="760" width="8.85546875" style="247"/>
    <col min="761" max="761" width="14.42578125" style="247" bestFit="1" customWidth="1"/>
    <col min="762" max="776" width="5" style="247" customWidth="1"/>
    <col min="777" max="785" width="0" style="247" hidden="1" customWidth="1"/>
    <col min="786" max="788" width="8" style="247" customWidth="1"/>
    <col min="789" max="789" width="2.28515625" style="247" customWidth="1"/>
    <col min="790" max="791" width="8" style="247" customWidth="1"/>
    <col min="792" max="1016" width="8.85546875" style="247"/>
    <col min="1017" max="1017" width="14.42578125" style="247" bestFit="1" customWidth="1"/>
    <col min="1018" max="1032" width="5" style="247" customWidth="1"/>
    <col min="1033" max="1041" width="0" style="247" hidden="1" customWidth="1"/>
    <col min="1042" max="1044" width="8" style="247" customWidth="1"/>
    <col min="1045" max="1045" width="2.28515625" style="247" customWidth="1"/>
    <col min="1046" max="1047" width="8" style="247" customWidth="1"/>
    <col min="1048" max="1272" width="8.85546875" style="247"/>
    <col min="1273" max="1273" width="14.42578125" style="247" bestFit="1" customWidth="1"/>
    <col min="1274" max="1288" width="5" style="247" customWidth="1"/>
    <col min="1289" max="1297" width="0" style="247" hidden="1" customWidth="1"/>
    <col min="1298" max="1300" width="8" style="247" customWidth="1"/>
    <col min="1301" max="1301" width="2.28515625" style="247" customWidth="1"/>
    <col min="1302" max="1303" width="8" style="247" customWidth="1"/>
    <col min="1304" max="1528" width="8.85546875" style="247"/>
    <col min="1529" max="1529" width="14.42578125" style="247" bestFit="1" customWidth="1"/>
    <col min="1530" max="1544" width="5" style="247" customWidth="1"/>
    <col min="1545" max="1553" width="0" style="247" hidden="1" customWidth="1"/>
    <col min="1554" max="1556" width="8" style="247" customWidth="1"/>
    <col min="1557" max="1557" width="2.28515625" style="247" customWidth="1"/>
    <col min="1558" max="1559" width="8" style="247" customWidth="1"/>
    <col min="1560" max="1784" width="8.85546875" style="247"/>
    <col min="1785" max="1785" width="14.42578125" style="247" bestFit="1" customWidth="1"/>
    <col min="1786" max="1800" width="5" style="247" customWidth="1"/>
    <col min="1801" max="1809" width="0" style="247" hidden="1" customWidth="1"/>
    <col min="1810" max="1812" width="8" style="247" customWidth="1"/>
    <col min="1813" max="1813" width="2.28515625" style="247" customWidth="1"/>
    <col min="1814" max="1815" width="8" style="247" customWidth="1"/>
    <col min="1816" max="2040" width="8.85546875" style="247"/>
    <col min="2041" max="2041" width="14.42578125" style="247" bestFit="1" customWidth="1"/>
    <col min="2042" max="2056" width="5" style="247" customWidth="1"/>
    <col min="2057" max="2065" width="0" style="247" hidden="1" customWidth="1"/>
    <col min="2066" max="2068" width="8" style="247" customWidth="1"/>
    <col min="2069" max="2069" width="2.28515625" style="247" customWidth="1"/>
    <col min="2070" max="2071" width="8" style="247" customWidth="1"/>
    <col min="2072" max="2296" width="8.85546875" style="247"/>
    <col min="2297" max="2297" width="14.42578125" style="247" bestFit="1" customWidth="1"/>
    <col min="2298" max="2312" width="5" style="247" customWidth="1"/>
    <col min="2313" max="2321" width="0" style="247" hidden="1" customWidth="1"/>
    <col min="2322" max="2324" width="8" style="247" customWidth="1"/>
    <col min="2325" max="2325" width="2.28515625" style="247" customWidth="1"/>
    <col min="2326" max="2327" width="8" style="247" customWidth="1"/>
    <col min="2328" max="2552" width="8.85546875" style="247"/>
    <col min="2553" max="2553" width="14.42578125" style="247" bestFit="1" customWidth="1"/>
    <col min="2554" max="2568" width="5" style="247" customWidth="1"/>
    <col min="2569" max="2577" width="0" style="247" hidden="1" customWidth="1"/>
    <col min="2578" max="2580" width="8" style="247" customWidth="1"/>
    <col min="2581" max="2581" width="2.28515625" style="247" customWidth="1"/>
    <col min="2582" max="2583" width="8" style="247" customWidth="1"/>
    <col min="2584" max="2808" width="8.85546875" style="247"/>
    <col min="2809" max="2809" width="14.42578125" style="247" bestFit="1" customWidth="1"/>
    <col min="2810" max="2824" width="5" style="247" customWidth="1"/>
    <col min="2825" max="2833" width="0" style="247" hidden="1" customWidth="1"/>
    <col min="2834" max="2836" width="8" style="247" customWidth="1"/>
    <col min="2837" max="2837" width="2.28515625" style="247" customWidth="1"/>
    <col min="2838" max="2839" width="8" style="247" customWidth="1"/>
    <col min="2840" max="3064" width="8.85546875" style="247"/>
    <col min="3065" max="3065" width="14.42578125" style="247" bestFit="1" customWidth="1"/>
    <col min="3066" max="3080" width="5" style="247" customWidth="1"/>
    <col min="3081" max="3089" width="0" style="247" hidden="1" customWidth="1"/>
    <col min="3090" max="3092" width="8" style="247" customWidth="1"/>
    <col min="3093" max="3093" width="2.28515625" style="247" customWidth="1"/>
    <col min="3094" max="3095" width="8" style="247" customWidth="1"/>
    <col min="3096" max="3320" width="8.85546875" style="247"/>
    <col min="3321" max="3321" width="14.42578125" style="247" bestFit="1" customWidth="1"/>
    <col min="3322" max="3336" width="5" style="247" customWidth="1"/>
    <col min="3337" max="3345" width="0" style="247" hidden="1" customWidth="1"/>
    <col min="3346" max="3348" width="8" style="247" customWidth="1"/>
    <col min="3349" max="3349" width="2.28515625" style="247" customWidth="1"/>
    <col min="3350" max="3351" width="8" style="247" customWidth="1"/>
    <col min="3352" max="3576" width="8.85546875" style="247"/>
    <col min="3577" max="3577" width="14.42578125" style="247" bestFit="1" customWidth="1"/>
    <col min="3578" max="3592" width="5" style="247" customWidth="1"/>
    <col min="3593" max="3601" width="0" style="247" hidden="1" customWidth="1"/>
    <col min="3602" max="3604" width="8" style="247" customWidth="1"/>
    <col min="3605" max="3605" width="2.28515625" style="247" customWidth="1"/>
    <col min="3606" max="3607" width="8" style="247" customWidth="1"/>
    <col min="3608" max="3832" width="8.85546875" style="247"/>
    <col min="3833" max="3833" width="14.42578125" style="247" bestFit="1" customWidth="1"/>
    <col min="3834" max="3848" width="5" style="247" customWidth="1"/>
    <col min="3849" max="3857" width="0" style="247" hidden="1" customWidth="1"/>
    <col min="3858" max="3860" width="8" style="247" customWidth="1"/>
    <col min="3861" max="3861" width="2.28515625" style="247" customWidth="1"/>
    <col min="3862" max="3863" width="8" style="247" customWidth="1"/>
    <col min="3864" max="4088" width="8.85546875" style="247"/>
    <col min="4089" max="4089" width="14.42578125" style="247" bestFit="1" customWidth="1"/>
    <col min="4090" max="4104" width="5" style="247" customWidth="1"/>
    <col min="4105" max="4113" width="0" style="247" hidden="1" customWidth="1"/>
    <col min="4114" max="4116" width="8" style="247" customWidth="1"/>
    <col min="4117" max="4117" width="2.28515625" style="247" customWidth="1"/>
    <col min="4118" max="4119" width="8" style="247" customWidth="1"/>
    <col min="4120" max="4344" width="8.85546875" style="247"/>
    <col min="4345" max="4345" width="14.42578125" style="247" bestFit="1" customWidth="1"/>
    <col min="4346" max="4360" width="5" style="247" customWidth="1"/>
    <col min="4361" max="4369" width="0" style="247" hidden="1" customWidth="1"/>
    <col min="4370" max="4372" width="8" style="247" customWidth="1"/>
    <col min="4373" max="4373" width="2.28515625" style="247" customWidth="1"/>
    <col min="4374" max="4375" width="8" style="247" customWidth="1"/>
    <col min="4376" max="4600" width="8.85546875" style="247"/>
    <col min="4601" max="4601" width="14.42578125" style="247" bestFit="1" customWidth="1"/>
    <col min="4602" max="4616" width="5" style="247" customWidth="1"/>
    <col min="4617" max="4625" width="0" style="247" hidden="1" customWidth="1"/>
    <col min="4626" max="4628" width="8" style="247" customWidth="1"/>
    <col min="4629" max="4629" width="2.28515625" style="247" customWidth="1"/>
    <col min="4630" max="4631" width="8" style="247" customWidth="1"/>
    <col min="4632" max="4856" width="8.85546875" style="247"/>
    <col min="4857" max="4857" width="14.42578125" style="247" bestFit="1" customWidth="1"/>
    <col min="4858" max="4872" width="5" style="247" customWidth="1"/>
    <col min="4873" max="4881" width="0" style="247" hidden="1" customWidth="1"/>
    <col min="4882" max="4884" width="8" style="247" customWidth="1"/>
    <col min="4885" max="4885" width="2.28515625" style="247" customWidth="1"/>
    <col min="4886" max="4887" width="8" style="247" customWidth="1"/>
    <col min="4888" max="5112" width="8.85546875" style="247"/>
    <col min="5113" max="5113" width="14.42578125" style="247" bestFit="1" customWidth="1"/>
    <col min="5114" max="5128" width="5" style="247" customWidth="1"/>
    <col min="5129" max="5137" width="0" style="247" hidden="1" customWidth="1"/>
    <col min="5138" max="5140" width="8" style="247" customWidth="1"/>
    <col min="5141" max="5141" width="2.28515625" style="247" customWidth="1"/>
    <col min="5142" max="5143" width="8" style="247" customWidth="1"/>
    <col min="5144" max="5368" width="8.85546875" style="247"/>
    <col min="5369" max="5369" width="14.42578125" style="247" bestFit="1" customWidth="1"/>
    <col min="5370" max="5384" width="5" style="247" customWidth="1"/>
    <col min="5385" max="5393" width="0" style="247" hidden="1" customWidth="1"/>
    <col min="5394" max="5396" width="8" style="247" customWidth="1"/>
    <col min="5397" max="5397" width="2.28515625" style="247" customWidth="1"/>
    <col min="5398" max="5399" width="8" style="247" customWidth="1"/>
    <col min="5400" max="5624" width="8.85546875" style="247"/>
    <col min="5625" max="5625" width="14.42578125" style="247" bestFit="1" customWidth="1"/>
    <col min="5626" max="5640" width="5" style="247" customWidth="1"/>
    <col min="5641" max="5649" width="0" style="247" hidden="1" customWidth="1"/>
    <col min="5650" max="5652" width="8" style="247" customWidth="1"/>
    <col min="5653" max="5653" width="2.28515625" style="247" customWidth="1"/>
    <col min="5654" max="5655" width="8" style="247" customWidth="1"/>
    <col min="5656" max="5880" width="8.85546875" style="247"/>
    <col min="5881" max="5881" width="14.42578125" style="247" bestFit="1" customWidth="1"/>
    <col min="5882" max="5896" width="5" style="247" customWidth="1"/>
    <col min="5897" max="5905" width="0" style="247" hidden="1" customWidth="1"/>
    <col min="5906" max="5908" width="8" style="247" customWidth="1"/>
    <col min="5909" max="5909" width="2.28515625" style="247" customWidth="1"/>
    <col min="5910" max="5911" width="8" style="247" customWidth="1"/>
    <col min="5912" max="6136" width="8.85546875" style="247"/>
    <col min="6137" max="6137" width="14.42578125" style="247" bestFit="1" customWidth="1"/>
    <col min="6138" max="6152" width="5" style="247" customWidth="1"/>
    <col min="6153" max="6161" width="0" style="247" hidden="1" customWidth="1"/>
    <col min="6162" max="6164" width="8" style="247" customWidth="1"/>
    <col min="6165" max="6165" width="2.28515625" style="247" customWidth="1"/>
    <col min="6166" max="6167" width="8" style="247" customWidth="1"/>
    <col min="6168" max="6392" width="8.85546875" style="247"/>
    <col min="6393" max="6393" width="14.42578125" style="247" bestFit="1" customWidth="1"/>
    <col min="6394" max="6408" width="5" style="247" customWidth="1"/>
    <col min="6409" max="6417" width="0" style="247" hidden="1" customWidth="1"/>
    <col min="6418" max="6420" width="8" style="247" customWidth="1"/>
    <col min="6421" max="6421" width="2.28515625" style="247" customWidth="1"/>
    <col min="6422" max="6423" width="8" style="247" customWidth="1"/>
    <col min="6424" max="6648" width="8.85546875" style="247"/>
    <col min="6649" max="6649" width="14.42578125" style="247" bestFit="1" customWidth="1"/>
    <col min="6650" max="6664" width="5" style="247" customWidth="1"/>
    <col min="6665" max="6673" width="0" style="247" hidden="1" customWidth="1"/>
    <col min="6674" max="6676" width="8" style="247" customWidth="1"/>
    <col min="6677" max="6677" width="2.28515625" style="247" customWidth="1"/>
    <col min="6678" max="6679" width="8" style="247" customWidth="1"/>
    <col min="6680" max="6904" width="8.85546875" style="247"/>
    <col min="6905" max="6905" width="14.42578125" style="247" bestFit="1" customWidth="1"/>
    <col min="6906" max="6920" width="5" style="247" customWidth="1"/>
    <col min="6921" max="6929" width="0" style="247" hidden="1" customWidth="1"/>
    <col min="6930" max="6932" width="8" style="247" customWidth="1"/>
    <col min="6933" max="6933" width="2.28515625" style="247" customWidth="1"/>
    <col min="6934" max="6935" width="8" style="247" customWidth="1"/>
    <col min="6936" max="7160" width="8.85546875" style="247"/>
    <col min="7161" max="7161" width="14.42578125" style="247" bestFit="1" customWidth="1"/>
    <col min="7162" max="7176" width="5" style="247" customWidth="1"/>
    <col min="7177" max="7185" width="0" style="247" hidden="1" customWidth="1"/>
    <col min="7186" max="7188" width="8" style="247" customWidth="1"/>
    <col min="7189" max="7189" width="2.28515625" style="247" customWidth="1"/>
    <col min="7190" max="7191" width="8" style="247" customWidth="1"/>
    <col min="7192" max="7416" width="8.85546875" style="247"/>
    <col min="7417" max="7417" width="14.42578125" style="247" bestFit="1" customWidth="1"/>
    <col min="7418" max="7432" width="5" style="247" customWidth="1"/>
    <col min="7433" max="7441" width="0" style="247" hidden="1" customWidth="1"/>
    <col min="7442" max="7444" width="8" style="247" customWidth="1"/>
    <col min="7445" max="7445" width="2.28515625" style="247" customWidth="1"/>
    <col min="7446" max="7447" width="8" style="247" customWidth="1"/>
    <col min="7448" max="7672" width="8.85546875" style="247"/>
    <col min="7673" max="7673" width="14.42578125" style="247" bestFit="1" customWidth="1"/>
    <col min="7674" max="7688" width="5" style="247" customWidth="1"/>
    <col min="7689" max="7697" width="0" style="247" hidden="1" customWidth="1"/>
    <col min="7698" max="7700" width="8" style="247" customWidth="1"/>
    <col min="7701" max="7701" width="2.28515625" style="247" customWidth="1"/>
    <col min="7702" max="7703" width="8" style="247" customWidth="1"/>
    <col min="7704" max="7928" width="8.85546875" style="247"/>
    <col min="7929" max="7929" width="14.42578125" style="247" bestFit="1" customWidth="1"/>
    <col min="7930" max="7944" width="5" style="247" customWidth="1"/>
    <col min="7945" max="7953" width="0" style="247" hidden="1" customWidth="1"/>
    <col min="7954" max="7956" width="8" style="247" customWidth="1"/>
    <col min="7957" max="7957" width="2.28515625" style="247" customWidth="1"/>
    <col min="7958" max="7959" width="8" style="247" customWidth="1"/>
    <col min="7960" max="8184" width="8.85546875" style="247"/>
    <col min="8185" max="8185" width="14.42578125" style="247" bestFit="1" customWidth="1"/>
    <col min="8186" max="8200" width="5" style="247" customWidth="1"/>
    <col min="8201" max="8209" width="0" style="247" hidden="1" customWidth="1"/>
    <col min="8210" max="8212" width="8" style="247" customWidth="1"/>
    <col min="8213" max="8213" width="2.28515625" style="247" customWidth="1"/>
    <col min="8214" max="8215" width="8" style="247" customWidth="1"/>
    <col min="8216" max="8440" width="8.85546875" style="247"/>
    <col min="8441" max="8441" width="14.42578125" style="247" bestFit="1" customWidth="1"/>
    <col min="8442" max="8456" width="5" style="247" customWidth="1"/>
    <col min="8457" max="8465" width="0" style="247" hidden="1" customWidth="1"/>
    <col min="8466" max="8468" width="8" style="247" customWidth="1"/>
    <col min="8469" max="8469" width="2.28515625" style="247" customWidth="1"/>
    <col min="8470" max="8471" width="8" style="247" customWidth="1"/>
    <col min="8472" max="8696" width="8.85546875" style="247"/>
    <col min="8697" max="8697" width="14.42578125" style="247" bestFit="1" customWidth="1"/>
    <col min="8698" max="8712" width="5" style="247" customWidth="1"/>
    <col min="8713" max="8721" width="0" style="247" hidden="1" customWidth="1"/>
    <col min="8722" max="8724" width="8" style="247" customWidth="1"/>
    <col min="8725" max="8725" width="2.28515625" style="247" customWidth="1"/>
    <col min="8726" max="8727" width="8" style="247" customWidth="1"/>
    <col min="8728" max="8952" width="8.85546875" style="247"/>
    <col min="8953" max="8953" width="14.42578125" style="247" bestFit="1" customWidth="1"/>
    <col min="8954" max="8968" width="5" style="247" customWidth="1"/>
    <col min="8969" max="8977" width="0" style="247" hidden="1" customWidth="1"/>
    <col min="8978" max="8980" width="8" style="247" customWidth="1"/>
    <col min="8981" max="8981" width="2.28515625" style="247" customWidth="1"/>
    <col min="8982" max="8983" width="8" style="247" customWidth="1"/>
    <col min="8984" max="9208" width="8.85546875" style="247"/>
    <col min="9209" max="9209" width="14.42578125" style="247" bestFit="1" customWidth="1"/>
    <col min="9210" max="9224" width="5" style="247" customWidth="1"/>
    <col min="9225" max="9233" width="0" style="247" hidden="1" customWidth="1"/>
    <col min="9234" max="9236" width="8" style="247" customWidth="1"/>
    <col min="9237" max="9237" width="2.28515625" style="247" customWidth="1"/>
    <col min="9238" max="9239" width="8" style="247" customWidth="1"/>
    <col min="9240" max="9464" width="8.85546875" style="247"/>
    <col min="9465" max="9465" width="14.42578125" style="247" bestFit="1" customWidth="1"/>
    <col min="9466" max="9480" width="5" style="247" customWidth="1"/>
    <col min="9481" max="9489" width="0" style="247" hidden="1" customWidth="1"/>
    <col min="9490" max="9492" width="8" style="247" customWidth="1"/>
    <col min="9493" max="9493" width="2.28515625" style="247" customWidth="1"/>
    <col min="9494" max="9495" width="8" style="247" customWidth="1"/>
    <col min="9496" max="9720" width="8.85546875" style="247"/>
    <col min="9721" max="9721" width="14.42578125" style="247" bestFit="1" customWidth="1"/>
    <col min="9722" max="9736" width="5" style="247" customWidth="1"/>
    <col min="9737" max="9745" width="0" style="247" hidden="1" customWidth="1"/>
    <col min="9746" max="9748" width="8" style="247" customWidth="1"/>
    <col min="9749" max="9749" width="2.28515625" style="247" customWidth="1"/>
    <col min="9750" max="9751" width="8" style="247" customWidth="1"/>
    <col min="9752" max="9976" width="8.85546875" style="247"/>
    <col min="9977" max="9977" width="14.42578125" style="247" bestFit="1" customWidth="1"/>
    <col min="9978" max="9992" width="5" style="247" customWidth="1"/>
    <col min="9993" max="10001" width="0" style="247" hidden="1" customWidth="1"/>
    <col min="10002" max="10004" width="8" style="247" customWidth="1"/>
    <col min="10005" max="10005" width="2.28515625" style="247" customWidth="1"/>
    <col min="10006" max="10007" width="8" style="247" customWidth="1"/>
    <col min="10008" max="10232" width="8.85546875" style="247"/>
    <col min="10233" max="10233" width="14.42578125" style="247" bestFit="1" customWidth="1"/>
    <col min="10234" max="10248" width="5" style="247" customWidth="1"/>
    <col min="10249" max="10257" width="0" style="247" hidden="1" customWidth="1"/>
    <col min="10258" max="10260" width="8" style="247" customWidth="1"/>
    <col min="10261" max="10261" width="2.28515625" style="247" customWidth="1"/>
    <col min="10262" max="10263" width="8" style="247" customWidth="1"/>
    <col min="10264" max="10488" width="8.85546875" style="247"/>
    <col min="10489" max="10489" width="14.42578125" style="247" bestFit="1" customWidth="1"/>
    <col min="10490" max="10504" width="5" style="247" customWidth="1"/>
    <col min="10505" max="10513" width="0" style="247" hidden="1" customWidth="1"/>
    <col min="10514" max="10516" width="8" style="247" customWidth="1"/>
    <col min="10517" max="10517" width="2.28515625" style="247" customWidth="1"/>
    <col min="10518" max="10519" width="8" style="247" customWidth="1"/>
    <col min="10520" max="10744" width="8.85546875" style="247"/>
    <col min="10745" max="10745" width="14.42578125" style="247" bestFit="1" customWidth="1"/>
    <col min="10746" max="10760" width="5" style="247" customWidth="1"/>
    <col min="10761" max="10769" width="0" style="247" hidden="1" customWidth="1"/>
    <col min="10770" max="10772" width="8" style="247" customWidth="1"/>
    <col min="10773" max="10773" width="2.28515625" style="247" customWidth="1"/>
    <col min="10774" max="10775" width="8" style="247" customWidth="1"/>
    <col min="10776" max="11000" width="8.85546875" style="247"/>
    <col min="11001" max="11001" width="14.42578125" style="247" bestFit="1" customWidth="1"/>
    <col min="11002" max="11016" width="5" style="247" customWidth="1"/>
    <col min="11017" max="11025" width="0" style="247" hidden="1" customWidth="1"/>
    <col min="11026" max="11028" width="8" style="247" customWidth="1"/>
    <col min="11029" max="11029" width="2.28515625" style="247" customWidth="1"/>
    <col min="11030" max="11031" width="8" style="247" customWidth="1"/>
    <col min="11032" max="11256" width="8.85546875" style="247"/>
    <col min="11257" max="11257" width="14.42578125" style="247" bestFit="1" customWidth="1"/>
    <col min="11258" max="11272" width="5" style="247" customWidth="1"/>
    <col min="11273" max="11281" width="0" style="247" hidden="1" customWidth="1"/>
    <col min="11282" max="11284" width="8" style="247" customWidth="1"/>
    <col min="11285" max="11285" width="2.28515625" style="247" customWidth="1"/>
    <col min="11286" max="11287" width="8" style="247" customWidth="1"/>
    <col min="11288" max="11512" width="8.85546875" style="247"/>
    <col min="11513" max="11513" width="14.42578125" style="247" bestFit="1" customWidth="1"/>
    <col min="11514" max="11528" width="5" style="247" customWidth="1"/>
    <col min="11529" max="11537" width="0" style="247" hidden="1" customWidth="1"/>
    <col min="11538" max="11540" width="8" style="247" customWidth="1"/>
    <col min="11541" max="11541" width="2.28515625" style="247" customWidth="1"/>
    <col min="11542" max="11543" width="8" style="247" customWidth="1"/>
    <col min="11544" max="11768" width="8.85546875" style="247"/>
    <col min="11769" max="11769" width="14.42578125" style="247" bestFit="1" customWidth="1"/>
    <col min="11770" max="11784" width="5" style="247" customWidth="1"/>
    <col min="11785" max="11793" width="0" style="247" hidden="1" customWidth="1"/>
    <col min="11794" max="11796" width="8" style="247" customWidth="1"/>
    <col min="11797" max="11797" width="2.28515625" style="247" customWidth="1"/>
    <col min="11798" max="11799" width="8" style="247" customWidth="1"/>
    <col min="11800" max="12024" width="8.85546875" style="247"/>
    <col min="12025" max="12025" width="14.42578125" style="247" bestFit="1" customWidth="1"/>
    <col min="12026" max="12040" width="5" style="247" customWidth="1"/>
    <col min="12041" max="12049" width="0" style="247" hidden="1" customWidth="1"/>
    <col min="12050" max="12052" width="8" style="247" customWidth="1"/>
    <col min="12053" max="12053" width="2.28515625" style="247" customWidth="1"/>
    <col min="12054" max="12055" width="8" style="247" customWidth="1"/>
    <col min="12056" max="12280" width="8.85546875" style="247"/>
    <col min="12281" max="12281" width="14.42578125" style="247" bestFit="1" customWidth="1"/>
    <col min="12282" max="12296" width="5" style="247" customWidth="1"/>
    <col min="12297" max="12305" width="0" style="247" hidden="1" customWidth="1"/>
    <col min="12306" max="12308" width="8" style="247" customWidth="1"/>
    <col min="12309" max="12309" width="2.28515625" style="247" customWidth="1"/>
    <col min="12310" max="12311" width="8" style="247" customWidth="1"/>
    <col min="12312" max="12536" width="8.85546875" style="247"/>
    <col min="12537" max="12537" width="14.42578125" style="247" bestFit="1" customWidth="1"/>
    <col min="12538" max="12552" width="5" style="247" customWidth="1"/>
    <col min="12553" max="12561" width="0" style="247" hidden="1" customWidth="1"/>
    <col min="12562" max="12564" width="8" style="247" customWidth="1"/>
    <col min="12565" max="12565" width="2.28515625" style="247" customWidth="1"/>
    <col min="12566" max="12567" width="8" style="247" customWidth="1"/>
    <col min="12568" max="12792" width="8.85546875" style="247"/>
    <col min="12793" max="12793" width="14.42578125" style="247" bestFit="1" customWidth="1"/>
    <col min="12794" max="12808" width="5" style="247" customWidth="1"/>
    <col min="12809" max="12817" width="0" style="247" hidden="1" customWidth="1"/>
    <col min="12818" max="12820" width="8" style="247" customWidth="1"/>
    <col min="12821" max="12821" width="2.28515625" style="247" customWidth="1"/>
    <col min="12822" max="12823" width="8" style="247" customWidth="1"/>
    <col min="12824" max="13048" width="8.85546875" style="247"/>
    <col min="13049" max="13049" width="14.42578125" style="247" bestFit="1" customWidth="1"/>
    <col min="13050" max="13064" width="5" style="247" customWidth="1"/>
    <col min="13065" max="13073" width="0" style="247" hidden="1" customWidth="1"/>
    <col min="13074" max="13076" width="8" style="247" customWidth="1"/>
    <col min="13077" max="13077" width="2.28515625" style="247" customWidth="1"/>
    <col min="13078" max="13079" width="8" style="247" customWidth="1"/>
    <col min="13080" max="13304" width="8.85546875" style="247"/>
    <col min="13305" max="13305" width="14.42578125" style="247" bestFit="1" customWidth="1"/>
    <col min="13306" max="13320" width="5" style="247" customWidth="1"/>
    <col min="13321" max="13329" width="0" style="247" hidden="1" customWidth="1"/>
    <col min="13330" max="13332" width="8" style="247" customWidth="1"/>
    <col min="13333" max="13333" width="2.28515625" style="247" customWidth="1"/>
    <col min="13334" max="13335" width="8" style="247" customWidth="1"/>
    <col min="13336" max="13560" width="8.85546875" style="247"/>
    <col min="13561" max="13561" width="14.42578125" style="247" bestFit="1" customWidth="1"/>
    <col min="13562" max="13576" width="5" style="247" customWidth="1"/>
    <col min="13577" max="13585" width="0" style="247" hidden="1" customWidth="1"/>
    <col min="13586" max="13588" width="8" style="247" customWidth="1"/>
    <col min="13589" max="13589" width="2.28515625" style="247" customWidth="1"/>
    <col min="13590" max="13591" width="8" style="247" customWidth="1"/>
    <col min="13592" max="13816" width="8.85546875" style="247"/>
    <col min="13817" max="13817" width="14.42578125" style="247" bestFit="1" customWidth="1"/>
    <col min="13818" max="13832" width="5" style="247" customWidth="1"/>
    <col min="13833" max="13841" width="0" style="247" hidden="1" customWidth="1"/>
    <col min="13842" max="13844" width="8" style="247" customWidth="1"/>
    <col min="13845" max="13845" width="2.28515625" style="247" customWidth="1"/>
    <col min="13846" max="13847" width="8" style="247" customWidth="1"/>
    <col min="13848" max="14072" width="8.85546875" style="247"/>
    <col min="14073" max="14073" width="14.42578125" style="247" bestFit="1" customWidth="1"/>
    <col min="14074" max="14088" width="5" style="247" customWidth="1"/>
    <col min="14089" max="14097" width="0" style="247" hidden="1" customWidth="1"/>
    <col min="14098" max="14100" width="8" style="247" customWidth="1"/>
    <col min="14101" max="14101" width="2.28515625" style="247" customWidth="1"/>
    <col min="14102" max="14103" width="8" style="247" customWidth="1"/>
    <col min="14104" max="14328" width="8.85546875" style="247"/>
    <col min="14329" max="14329" width="14.42578125" style="247" bestFit="1" customWidth="1"/>
    <col min="14330" max="14344" width="5" style="247" customWidth="1"/>
    <col min="14345" max="14353" width="0" style="247" hidden="1" customWidth="1"/>
    <col min="14354" max="14356" width="8" style="247" customWidth="1"/>
    <col min="14357" max="14357" width="2.28515625" style="247" customWidth="1"/>
    <col min="14358" max="14359" width="8" style="247" customWidth="1"/>
    <col min="14360" max="14584" width="8.85546875" style="247"/>
    <col min="14585" max="14585" width="14.42578125" style="247" bestFit="1" customWidth="1"/>
    <col min="14586" max="14600" width="5" style="247" customWidth="1"/>
    <col min="14601" max="14609" width="0" style="247" hidden="1" customWidth="1"/>
    <col min="14610" max="14612" width="8" style="247" customWidth="1"/>
    <col min="14613" max="14613" width="2.28515625" style="247" customWidth="1"/>
    <col min="14614" max="14615" width="8" style="247" customWidth="1"/>
    <col min="14616" max="14840" width="8.85546875" style="247"/>
    <col min="14841" max="14841" width="14.42578125" style="247" bestFit="1" customWidth="1"/>
    <col min="14842" max="14856" width="5" style="247" customWidth="1"/>
    <col min="14857" max="14865" width="0" style="247" hidden="1" customWidth="1"/>
    <col min="14866" max="14868" width="8" style="247" customWidth="1"/>
    <col min="14869" max="14869" width="2.28515625" style="247" customWidth="1"/>
    <col min="14870" max="14871" width="8" style="247" customWidth="1"/>
    <col min="14872" max="15096" width="8.85546875" style="247"/>
    <col min="15097" max="15097" width="14.42578125" style="247" bestFit="1" customWidth="1"/>
    <col min="15098" max="15112" width="5" style="247" customWidth="1"/>
    <col min="15113" max="15121" width="0" style="247" hidden="1" customWidth="1"/>
    <col min="15122" max="15124" width="8" style="247" customWidth="1"/>
    <col min="15125" max="15125" width="2.28515625" style="247" customWidth="1"/>
    <col min="15126" max="15127" width="8" style="247" customWidth="1"/>
    <col min="15128" max="15352" width="8.85546875" style="247"/>
    <col min="15353" max="15353" width="14.42578125" style="247" bestFit="1" customWidth="1"/>
    <col min="15354" max="15368" width="5" style="247" customWidth="1"/>
    <col min="15369" max="15377" width="0" style="247" hidden="1" customWidth="1"/>
    <col min="15378" max="15380" width="8" style="247" customWidth="1"/>
    <col min="15381" max="15381" width="2.28515625" style="247" customWidth="1"/>
    <col min="15382" max="15383" width="8" style="247" customWidth="1"/>
    <col min="15384" max="15608" width="8.85546875" style="247"/>
    <col min="15609" max="15609" width="14.42578125" style="247" bestFit="1" customWidth="1"/>
    <col min="15610" max="15624" width="5" style="247" customWidth="1"/>
    <col min="15625" max="15633" width="0" style="247" hidden="1" customWidth="1"/>
    <col min="15634" max="15636" width="8" style="247" customWidth="1"/>
    <col min="15637" max="15637" width="2.28515625" style="247" customWidth="1"/>
    <col min="15638" max="15639" width="8" style="247" customWidth="1"/>
    <col min="15640" max="15864" width="8.85546875" style="247"/>
    <col min="15865" max="15865" width="14.42578125" style="247" bestFit="1" customWidth="1"/>
    <col min="15866" max="15880" width="5" style="247" customWidth="1"/>
    <col min="15881" max="15889" width="0" style="247" hidden="1" customWidth="1"/>
    <col min="15890" max="15892" width="8" style="247" customWidth="1"/>
    <col min="15893" max="15893" width="2.28515625" style="247" customWidth="1"/>
    <col min="15894" max="15895" width="8" style="247" customWidth="1"/>
    <col min="15896" max="16120" width="8.85546875" style="247"/>
    <col min="16121" max="16121" width="14.42578125" style="247" bestFit="1" customWidth="1"/>
    <col min="16122" max="16136" width="5" style="247" customWidth="1"/>
    <col min="16137" max="16145" width="0" style="247" hidden="1" customWidth="1"/>
    <col min="16146" max="16148" width="8" style="247" customWidth="1"/>
    <col min="16149" max="16149" width="2.28515625" style="247" customWidth="1"/>
    <col min="16150" max="16151" width="8" style="247" customWidth="1"/>
    <col min="16152" max="16384" width="8.85546875" style="247"/>
  </cols>
  <sheetData>
    <row r="1" spans="1:42" ht="50.1" customHeight="1" thickBot="1" x14ac:dyDescent="0.3">
      <c r="A1" s="291" t="s">
        <v>41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49"/>
      <c r="M1" s="49"/>
      <c r="N1" s="49"/>
      <c r="O1" s="49"/>
      <c r="P1" s="49"/>
      <c r="Q1" s="49"/>
      <c r="R1" s="49"/>
      <c r="S1" s="49"/>
      <c r="T1" s="49"/>
      <c r="V1" s="294"/>
      <c r="W1" s="295"/>
      <c r="X1" s="277" t="s">
        <v>0</v>
      </c>
      <c r="Y1" s="265"/>
      <c r="Z1" s="266"/>
      <c r="AA1" s="277" t="s">
        <v>1</v>
      </c>
      <c r="AB1" s="265"/>
      <c r="AC1" s="266"/>
      <c r="AD1" s="277" t="s">
        <v>2</v>
      </c>
      <c r="AE1" s="265"/>
      <c r="AF1" s="266"/>
      <c r="AG1" s="277" t="s">
        <v>3</v>
      </c>
      <c r="AH1" s="265"/>
      <c r="AI1" s="266"/>
      <c r="AJ1" s="281" t="s">
        <v>13</v>
      </c>
      <c r="AK1" s="298" t="s">
        <v>14</v>
      </c>
      <c r="AL1" s="263" t="s">
        <v>16</v>
      </c>
      <c r="AM1" s="265" t="s">
        <v>15</v>
      </c>
      <c r="AN1" s="265"/>
      <c r="AO1" s="265"/>
      <c r="AP1" s="266"/>
    </row>
    <row r="2" spans="1:42" ht="20.100000000000001" customHeight="1" thickBot="1" x14ac:dyDescent="0.3">
      <c r="A2" s="230" t="s">
        <v>0</v>
      </c>
      <c r="B2" s="50" t="s">
        <v>32</v>
      </c>
      <c r="C2" s="21"/>
      <c r="D2" s="21"/>
      <c r="E2" s="21"/>
      <c r="F2" s="4"/>
      <c r="G2" s="230" t="str">
        <f>$B2</f>
        <v>Vratimov A</v>
      </c>
      <c r="H2" s="51">
        <v>4</v>
      </c>
      <c r="I2" s="231" t="s">
        <v>8</v>
      </c>
      <c r="J2" s="51">
        <v>8</v>
      </c>
      <c r="K2" s="232" t="str">
        <f>$B5</f>
        <v>TJ Frenštát D</v>
      </c>
      <c r="L2" s="52"/>
      <c r="M2" s="52"/>
      <c r="N2" s="52"/>
      <c r="O2" s="52"/>
      <c r="P2" s="52"/>
      <c r="Q2" s="52"/>
      <c r="R2" s="52"/>
      <c r="S2" s="52"/>
      <c r="T2" s="53"/>
      <c r="U2" s="49"/>
      <c r="V2" s="296"/>
      <c r="W2" s="297"/>
      <c r="X2" s="269" t="str">
        <f>W3</f>
        <v>Vratimov A</v>
      </c>
      <c r="Y2" s="267"/>
      <c r="Z2" s="268"/>
      <c r="AA2" s="269" t="str">
        <f>W4</f>
        <v>VK Polanka B</v>
      </c>
      <c r="AB2" s="267"/>
      <c r="AC2" s="268"/>
      <c r="AD2" s="269" t="str">
        <f>W5</f>
        <v>Happy Sport Opava C</v>
      </c>
      <c r="AE2" s="267"/>
      <c r="AF2" s="268"/>
      <c r="AG2" s="269" t="str">
        <f>W6</f>
        <v>TJ Frenštát D</v>
      </c>
      <c r="AH2" s="267"/>
      <c r="AI2" s="268"/>
      <c r="AJ2" s="282"/>
      <c r="AK2" s="299"/>
      <c r="AL2" s="264"/>
      <c r="AM2" s="267"/>
      <c r="AN2" s="267"/>
      <c r="AO2" s="267"/>
      <c r="AP2" s="268"/>
    </row>
    <row r="3" spans="1:42" ht="20.100000000000001" customHeight="1" x14ac:dyDescent="0.2">
      <c r="A3" s="240" t="s">
        <v>1</v>
      </c>
      <c r="B3" s="54" t="s">
        <v>42</v>
      </c>
      <c r="C3" s="21"/>
      <c r="D3" s="21"/>
      <c r="E3" s="21"/>
      <c r="F3" s="4"/>
      <c r="G3" s="240" t="str">
        <f>$B3</f>
        <v>VK Polanka B</v>
      </c>
      <c r="H3" s="55">
        <v>6</v>
      </c>
      <c r="I3" s="8" t="s">
        <v>8</v>
      </c>
      <c r="J3" s="55">
        <v>9</v>
      </c>
      <c r="K3" s="241" t="str">
        <f>$B4</f>
        <v>Happy Sport Opava C</v>
      </c>
      <c r="L3" s="52"/>
      <c r="M3" s="52"/>
      <c r="N3" s="52"/>
      <c r="O3" s="52"/>
      <c r="P3" s="52"/>
      <c r="Q3" s="52"/>
      <c r="R3" s="52"/>
      <c r="S3" s="52"/>
      <c r="T3" s="53"/>
      <c r="U3" s="49"/>
      <c r="V3" s="245" t="s">
        <v>0</v>
      </c>
      <c r="W3" s="246" t="str">
        <f>'Oranžová C'!$B$2</f>
        <v>Vratimov A</v>
      </c>
      <c r="X3" s="300"/>
      <c r="Y3" s="301"/>
      <c r="Z3" s="302"/>
      <c r="AA3" s="251">
        <f>'Oranžová C'!$H$6</f>
        <v>8</v>
      </c>
      <c r="AB3" s="237" t="s">
        <v>8</v>
      </c>
      <c r="AC3" s="17">
        <f>'Oranžová C'!$J$6</f>
        <v>7</v>
      </c>
      <c r="AD3" s="251">
        <f>'Oranžová C'!$H$4</f>
        <v>8</v>
      </c>
      <c r="AE3" s="237" t="s">
        <v>8</v>
      </c>
      <c r="AF3" s="17">
        <f>'Oranžová C'!$J$4</f>
        <v>9</v>
      </c>
      <c r="AG3" s="251">
        <f>'Oranžová C'!$H$2</f>
        <v>4</v>
      </c>
      <c r="AH3" s="237" t="s">
        <v>8</v>
      </c>
      <c r="AI3" s="17">
        <f>'Oranžová C'!$J$2</f>
        <v>8</v>
      </c>
      <c r="AJ3" s="253">
        <f>SUM(IF(X3&gt;Z3,1,0),IF(AA3&gt;AC3,1,0),IF(AD3&gt;AF3,1,0),IF(AG3&gt;AI3,1,0))</f>
        <v>1</v>
      </c>
      <c r="AK3" s="56">
        <f>_xlfn.RANK.EQ(AL3,$AL$3:$AL$6)</f>
        <v>3</v>
      </c>
      <c r="AL3" s="57">
        <f>1000*AJ3+AP3</f>
        <v>1000.8333333333334</v>
      </c>
      <c r="AM3" s="237">
        <f>X3+AA3+AD3+AG3</f>
        <v>20</v>
      </c>
      <c r="AN3" s="237" t="s">
        <v>8</v>
      </c>
      <c r="AO3" s="237">
        <f>Z3+AC3+AF3+AI3</f>
        <v>24</v>
      </c>
      <c r="AP3" s="244">
        <f>AM3/AO3</f>
        <v>0.83333333333333337</v>
      </c>
    </row>
    <row r="4" spans="1:42" ht="20.100000000000001" customHeight="1" x14ac:dyDescent="0.2">
      <c r="A4" s="240" t="s">
        <v>2</v>
      </c>
      <c r="B4" s="54" t="s">
        <v>43</v>
      </c>
      <c r="C4" s="21"/>
      <c r="D4" s="21"/>
      <c r="E4" s="21"/>
      <c r="F4" s="49"/>
      <c r="G4" s="240" t="str">
        <f>$B2</f>
        <v>Vratimov A</v>
      </c>
      <c r="H4" s="55">
        <v>8</v>
      </c>
      <c r="I4" s="8" t="s">
        <v>8</v>
      </c>
      <c r="J4" s="55">
        <v>9</v>
      </c>
      <c r="K4" s="241" t="str">
        <f>$B4</f>
        <v>Happy Sport Opava C</v>
      </c>
      <c r="L4" s="52"/>
      <c r="M4" s="52"/>
      <c r="N4" s="52"/>
      <c r="O4" s="52"/>
      <c r="P4" s="52"/>
      <c r="Q4" s="52"/>
      <c r="R4" s="52"/>
      <c r="S4" s="52"/>
      <c r="T4" s="53"/>
      <c r="V4" s="240" t="s">
        <v>1</v>
      </c>
      <c r="W4" s="252" t="str">
        <f>'Oranžová C'!$B$3</f>
        <v>VK Polanka B</v>
      </c>
      <c r="X4" s="34">
        <f>AC3</f>
        <v>7</v>
      </c>
      <c r="Y4" s="35" t="s">
        <v>8</v>
      </c>
      <c r="Z4" s="36">
        <f>AA3</f>
        <v>8</v>
      </c>
      <c r="AA4" s="303"/>
      <c r="AB4" s="304"/>
      <c r="AC4" s="305"/>
      <c r="AD4" s="29">
        <f>'Oranžová C'!$H$3</f>
        <v>6</v>
      </c>
      <c r="AE4" s="256" t="s">
        <v>8</v>
      </c>
      <c r="AF4" s="31">
        <f>'Oranžová C'!$J$3</f>
        <v>9</v>
      </c>
      <c r="AG4" s="29">
        <f>'Oranžová C'!$H$5</f>
        <v>3</v>
      </c>
      <c r="AH4" s="256" t="s">
        <v>8</v>
      </c>
      <c r="AI4" s="31">
        <f>'Oranžová C'!$J$5</f>
        <v>6</v>
      </c>
      <c r="AJ4" s="258">
        <f t="shared" ref="AJ4:AJ6" si="0">SUM(IF(X4&gt;Z4,1,0),IF(AA4&gt;AC4,1,0),IF(AD4&gt;AF4,1,0),IF(AG4&gt;AI4,1,0))</f>
        <v>0</v>
      </c>
      <c r="AK4" s="59">
        <f t="shared" ref="AK4:AK6" si="1">_xlfn.RANK.EQ(AL4,$AL$3:$AL$6)</f>
        <v>4</v>
      </c>
      <c r="AL4" s="57">
        <f t="shared" ref="AL4:AL6" si="2">1000*AJ4+AP4</f>
        <v>0.69565217391304346</v>
      </c>
      <c r="AM4" s="256">
        <f t="shared" ref="AM4:AM6" si="3">X4+AA4+AD4+AG4</f>
        <v>16</v>
      </c>
      <c r="AN4" s="256" t="s">
        <v>8</v>
      </c>
      <c r="AO4" s="256">
        <f t="shared" ref="AO4:AO6" si="4">Z4+AC4+AF4+AI4</f>
        <v>23</v>
      </c>
      <c r="AP4" s="257">
        <f t="shared" ref="AP4:AP6" si="5">AM4/AO4</f>
        <v>0.69565217391304346</v>
      </c>
    </row>
    <row r="5" spans="1:42" ht="20.100000000000001" customHeight="1" thickBot="1" x14ac:dyDescent="0.3">
      <c r="A5" s="235" t="s">
        <v>3</v>
      </c>
      <c r="B5" s="61" t="s">
        <v>63</v>
      </c>
      <c r="C5" s="21"/>
      <c r="D5" s="21"/>
      <c r="E5" s="21"/>
      <c r="G5" s="240" t="str">
        <f>$B3</f>
        <v>VK Polanka B</v>
      </c>
      <c r="H5" s="55">
        <v>3</v>
      </c>
      <c r="I5" s="8" t="s">
        <v>8</v>
      </c>
      <c r="J5" s="55">
        <v>6</v>
      </c>
      <c r="K5" s="241" t="str">
        <f>$B5</f>
        <v>TJ Frenštát D</v>
      </c>
      <c r="L5" s="52"/>
      <c r="M5" s="52"/>
      <c r="N5" s="52"/>
      <c r="O5" s="52"/>
      <c r="P5" s="52"/>
      <c r="Q5" s="52"/>
      <c r="R5" s="52"/>
      <c r="S5" s="52"/>
      <c r="T5" s="53"/>
      <c r="V5" s="240" t="s">
        <v>2</v>
      </c>
      <c r="W5" s="252" t="str">
        <f>'Oranžová C'!$B$4</f>
        <v>Happy Sport Opava C</v>
      </c>
      <c r="X5" s="34">
        <f>AF3</f>
        <v>9</v>
      </c>
      <c r="Y5" s="35" t="s">
        <v>8</v>
      </c>
      <c r="Z5" s="36">
        <f>AD3</f>
        <v>8</v>
      </c>
      <c r="AA5" s="34">
        <f>AF4</f>
        <v>9</v>
      </c>
      <c r="AB5" s="35" t="s">
        <v>8</v>
      </c>
      <c r="AC5" s="36">
        <f>AD4</f>
        <v>6</v>
      </c>
      <c r="AD5" s="303"/>
      <c r="AE5" s="304"/>
      <c r="AF5" s="305"/>
      <c r="AG5" s="29">
        <f>'Oranžová C'!$H$7</f>
        <v>5</v>
      </c>
      <c r="AH5" s="256" t="s">
        <v>8</v>
      </c>
      <c r="AI5" s="31">
        <f>'Oranžová C'!$J$7</f>
        <v>10</v>
      </c>
      <c r="AJ5" s="258">
        <f t="shared" si="0"/>
        <v>2</v>
      </c>
      <c r="AK5" s="59">
        <f t="shared" si="1"/>
        <v>2</v>
      </c>
      <c r="AL5" s="57">
        <f t="shared" si="2"/>
        <v>2000.9583333333333</v>
      </c>
      <c r="AM5" s="256">
        <f t="shared" si="3"/>
        <v>23</v>
      </c>
      <c r="AN5" s="256" t="s">
        <v>8</v>
      </c>
      <c r="AO5" s="256">
        <f t="shared" si="4"/>
        <v>24</v>
      </c>
      <c r="AP5" s="257">
        <f t="shared" si="5"/>
        <v>0.95833333333333337</v>
      </c>
    </row>
    <row r="6" spans="1:42" ht="20.100000000000001" customHeight="1" thickBot="1" x14ac:dyDescent="0.25">
      <c r="G6" s="240" t="str">
        <f>$B2</f>
        <v>Vratimov A</v>
      </c>
      <c r="H6" s="55">
        <v>8</v>
      </c>
      <c r="I6" s="8" t="s">
        <v>8</v>
      </c>
      <c r="J6" s="55">
        <v>7</v>
      </c>
      <c r="K6" s="241" t="str">
        <f>$B3</f>
        <v>VK Polanka B</v>
      </c>
      <c r="L6" s="62"/>
      <c r="M6" s="256"/>
      <c r="N6" s="256"/>
      <c r="O6" s="256"/>
      <c r="P6" s="256"/>
      <c r="Q6" s="256"/>
      <c r="R6" s="256"/>
      <c r="S6" s="256"/>
      <c r="T6" s="256"/>
      <c r="V6" s="235" t="s">
        <v>3</v>
      </c>
      <c r="W6" s="248" t="str">
        <f>'Oranžová C'!$B$5</f>
        <v>TJ Frenštát D</v>
      </c>
      <c r="X6" s="39">
        <f>AI3</f>
        <v>8</v>
      </c>
      <c r="Y6" s="40" t="s">
        <v>8</v>
      </c>
      <c r="Z6" s="41">
        <f>AG3</f>
        <v>4</v>
      </c>
      <c r="AA6" s="39">
        <f>AI4</f>
        <v>6</v>
      </c>
      <c r="AB6" s="40" t="s">
        <v>8</v>
      </c>
      <c r="AC6" s="41">
        <f>AG4</f>
        <v>3</v>
      </c>
      <c r="AD6" s="39">
        <f>AI5</f>
        <v>10</v>
      </c>
      <c r="AE6" s="40" t="s">
        <v>8</v>
      </c>
      <c r="AF6" s="41">
        <f>AG5</f>
        <v>5</v>
      </c>
      <c r="AG6" s="306"/>
      <c r="AH6" s="307"/>
      <c r="AI6" s="308"/>
      <c r="AJ6" s="261">
        <f t="shared" si="0"/>
        <v>3</v>
      </c>
      <c r="AK6" s="63">
        <f t="shared" si="1"/>
        <v>1</v>
      </c>
      <c r="AL6" s="57">
        <f t="shared" si="2"/>
        <v>3002</v>
      </c>
      <c r="AM6" s="259">
        <f t="shared" si="3"/>
        <v>24</v>
      </c>
      <c r="AN6" s="259" t="s">
        <v>8</v>
      </c>
      <c r="AO6" s="259">
        <f t="shared" si="4"/>
        <v>12</v>
      </c>
      <c r="AP6" s="260">
        <f t="shared" si="5"/>
        <v>2</v>
      </c>
    </row>
    <row r="7" spans="1:42" ht="20.100000000000001" customHeight="1" thickBot="1" x14ac:dyDescent="0.25">
      <c r="G7" s="235" t="str">
        <f>$B4</f>
        <v>Happy Sport Opava C</v>
      </c>
      <c r="H7" s="64">
        <v>5</v>
      </c>
      <c r="I7" s="233" t="s">
        <v>8</v>
      </c>
      <c r="J7" s="64">
        <v>10</v>
      </c>
      <c r="K7" s="234" t="str">
        <f>$B5</f>
        <v>TJ Frenštát D</v>
      </c>
      <c r="L7" s="52"/>
      <c r="M7" s="52"/>
      <c r="N7" s="52"/>
      <c r="O7" s="52"/>
      <c r="P7" s="52"/>
      <c r="Q7" s="52"/>
      <c r="R7" s="52"/>
      <c r="S7" s="52"/>
      <c r="T7" s="53"/>
    </row>
  </sheetData>
  <mergeCells count="18">
    <mergeCell ref="X3:Z3"/>
    <mergeCell ref="AA4:AC4"/>
    <mergeCell ref="AD5:AF5"/>
    <mergeCell ref="AG6:AI6"/>
    <mergeCell ref="AJ1:AJ2"/>
    <mergeCell ref="AK1:AK2"/>
    <mergeCell ref="AL1:AL2"/>
    <mergeCell ref="AM1:AP2"/>
    <mergeCell ref="X2:Z2"/>
    <mergeCell ref="AA2:AC2"/>
    <mergeCell ref="AD2:AF2"/>
    <mergeCell ref="AG2:AI2"/>
    <mergeCell ref="AG1:AI1"/>
    <mergeCell ref="A1:K1"/>
    <mergeCell ref="V1:W2"/>
    <mergeCell ref="X1:Z1"/>
    <mergeCell ref="AA1:AC1"/>
    <mergeCell ref="AD1:A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36</vt:i4>
      </vt:variant>
    </vt:vector>
  </HeadingPairs>
  <TitlesOfParts>
    <vt:vector size="36" baseType="lpstr">
      <vt:lpstr>Medailisté</vt:lpstr>
      <vt:lpstr>Žlutá 1. - 6. Místo</vt:lpstr>
      <vt:lpstr>Žlutá 7. - 12- Místo</vt:lpstr>
      <vt:lpstr>Žlutá A</vt:lpstr>
      <vt:lpstr>Žlutá B</vt:lpstr>
      <vt:lpstr>Žlutá C</vt:lpstr>
      <vt:lpstr>Oranžová A</vt:lpstr>
      <vt:lpstr>Oranžová B</vt:lpstr>
      <vt:lpstr>Oranžová C</vt:lpstr>
      <vt:lpstr>Oranžová 1-4</vt:lpstr>
      <vt:lpstr>77</vt:lpstr>
      <vt:lpstr>Oranžová 9-13</vt:lpstr>
      <vt:lpstr>OČ A</vt:lpstr>
      <vt:lpstr>OČ B</vt:lpstr>
      <vt:lpstr>OČ C</vt:lpstr>
      <vt:lpstr>OČ 1-6</vt:lpstr>
      <vt:lpstr>OČ 7-11</vt:lpstr>
      <vt:lpstr>OČ 12-16</vt:lpstr>
      <vt:lpstr>Červená A</vt:lpstr>
      <vt:lpstr>Zelená A</vt:lpstr>
      <vt:lpstr>Modrá A</vt:lpstr>
      <vt:lpstr>Modrá B</vt:lpstr>
      <vt:lpstr>Modrá 1-4</vt:lpstr>
      <vt:lpstr>Modrá 5-9</vt:lpstr>
      <vt:lpstr>4členná</vt:lpstr>
      <vt:lpstr>4členná-2</vt:lpstr>
      <vt:lpstr>5členná</vt:lpstr>
      <vt:lpstr>5členná-2</vt:lpstr>
      <vt:lpstr>6členná</vt:lpstr>
      <vt:lpstr>7členná</vt:lpstr>
      <vt:lpstr>7členná-2</vt:lpstr>
      <vt:lpstr>8členná</vt:lpstr>
      <vt:lpstr>8členná-2</vt:lpstr>
      <vt:lpstr>9členná</vt:lpstr>
      <vt:lpstr>10členná</vt:lpstr>
      <vt:lpstr>11členná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Evička</cp:lastModifiedBy>
  <cp:lastPrinted>2022-02-13T10:44:48Z</cp:lastPrinted>
  <dcterms:created xsi:type="dcterms:W3CDTF">2014-05-30T07:49:59Z</dcterms:created>
  <dcterms:modified xsi:type="dcterms:W3CDTF">2022-02-14T16:13:26Z</dcterms:modified>
</cp:coreProperties>
</file>